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0" yWindow="0" windowWidth="17970" windowHeight="6240"/>
  </bookViews>
  <sheets>
    <sheet name="úprava rozpočtu FV 2018" sheetId="50" r:id="rId1"/>
    <sheet name="List27" sheetId="28" r:id="rId2"/>
    <sheet name="List12" sheetId="13" r:id="rId3"/>
    <sheet name="List13" sheetId="14" r:id="rId4"/>
    <sheet name="List14" sheetId="15" r:id="rId5"/>
    <sheet name="List15" sheetId="16" r:id="rId6"/>
    <sheet name="List16" sheetId="17" r:id="rId7"/>
    <sheet name="List1" sheetId="2" r:id="rId8"/>
  </sheets>
  <definedNames>
    <definedName name="_05">#REF!</definedName>
    <definedName name="_xlnm._FilterDatabase" localSheetId="0" hidden="1">'úprava rozpočtu FV 2018'!$F$210:$F$362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2" i="50" l="1"/>
  <c r="H395" i="50"/>
  <c r="I395" i="50"/>
  <c r="I295" i="50"/>
  <c r="I291" i="50"/>
  <c r="I280" i="50" l="1"/>
  <c r="I249" i="50"/>
  <c r="I262" i="50" l="1"/>
  <c r="I255" i="50"/>
  <c r="I227" i="50"/>
  <c r="I223" i="50"/>
  <c r="I219" i="50"/>
  <c r="I215" i="50"/>
  <c r="I362" i="50" l="1"/>
  <c r="I403" i="50" s="1"/>
  <c r="I404" i="50" s="1"/>
  <c r="I411" i="50"/>
  <c r="I412" i="50" s="1"/>
  <c r="H411" i="50"/>
  <c r="H412" i="50" s="1"/>
  <c r="H403" i="50"/>
  <c r="H404" i="50" s="1"/>
  <c r="I196" i="50" l="1"/>
  <c r="H196" i="50"/>
  <c r="H90" i="50"/>
  <c r="I185" i="50" l="1"/>
  <c r="H175" i="50"/>
  <c r="H177" i="50"/>
  <c r="H179" i="50"/>
  <c r="H180" i="50"/>
  <c r="H181" i="50"/>
  <c r="H182" i="50"/>
  <c r="H158" i="50"/>
  <c r="H160" i="50"/>
  <c r="H161" i="50"/>
  <c r="H163" i="50"/>
  <c r="H164" i="50"/>
  <c r="H165" i="50"/>
  <c r="H166" i="50"/>
  <c r="H167" i="50"/>
  <c r="H169" i="50"/>
  <c r="H170" i="50"/>
  <c r="H171" i="50"/>
  <c r="H172" i="50"/>
  <c r="H173" i="50"/>
  <c r="H184" i="50"/>
  <c r="H156" i="50"/>
  <c r="H157" i="50"/>
  <c r="H174" i="50"/>
  <c r="H138" i="50"/>
  <c r="H128" i="50"/>
  <c r="H131" i="50"/>
  <c r="H132" i="50"/>
  <c r="H133" i="50"/>
  <c r="H134" i="50"/>
  <c r="H135" i="50"/>
  <c r="H136" i="50"/>
  <c r="H137" i="50"/>
  <c r="H139" i="50"/>
  <c r="H140" i="50"/>
  <c r="H141" i="50"/>
  <c r="H142" i="50"/>
  <c r="H143" i="50"/>
  <c r="H144" i="50"/>
  <c r="H145" i="50"/>
  <c r="H146" i="50"/>
  <c r="H147" i="50"/>
  <c r="H106" i="50"/>
  <c r="H107" i="50"/>
  <c r="H108" i="50"/>
  <c r="H109" i="50"/>
  <c r="H110" i="50"/>
  <c r="H111" i="50"/>
  <c r="H112" i="50"/>
  <c r="H113" i="50"/>
  <c r="H114" i="50"/>
  <c r="H115" i="50"/>
  <c r="H116" i="50"/>
  <c r="H117" i="50"/>
  <c r="H118" i="50"/>
  <c r="H119" i="50"/>
  <c r="H120" i="50"/>
  <c r="H121" i="50"/>
  <c r="H122" i="50"/>
  <c r="H123" i="50"/>
  <c r="H124" i="50"/>
  <c r="H125" i="50"/>
  <c r="H73" i="50"/>
  <c r="H74" i="50"/>
  <c r="H75" i="50"/>
  <c r="H77" i="50"/>
  <c r="H78" i="50"/>
  <c r="H79" i="50"/>
  <c r="H81" i="50"/>
  <c r="H82" i="50"/>
  <c r="H83" i="50"/>
  <c r="H85" i="50"/>
  <c r="H86" i="50"/>
  <c r="H87" i="50"/>
  <c r="H88" i="50"/>
  <c r="H89" i="50"/>
  <c r="H91" i="50"/>
  <c r="H92" i="50"/>
  <c r="H93" i="50"/>
  <c r="H94" i="50"/>
  <c r="H95" i="50"/>
  <c r="H72" i="50"/>
  <c r="H48" i="50"/>
  <c r="H49" i="50"/>
  <c r="H50" i="50"/>
  <c r="H51" i="50"/>
  <c r="H52" i="50"/>
  <c r="H53" i="50"/>
  <c r="H54" i="50"/>
  <c r="H55" i="50"/>
  <c r="H56" i="50"/>
  <c r="H57" i="50"/>
  <c r="H59" i="50"/>
  <c r="H61" i="50"/>
  <c r="H62" i="50"/>
  <c r="H63" i="50"/>
  <c r="H64" i="50"/>
  <c r="H65" i="50"/>
  <c r="H66" i="50"/>
  <c r="H67" i="50"/>
  <c r="H68" i="50"/>
  <c r="H69" i="50"/>
  <c r="H70" i="50"/>
  <c r="H185" i="50" l="1"/>
  <c r="H105" i="50"/>
  <c r="I126" i="50"/>
  <c r="H127" i="50"/>
  <c r="I148" i="50"/>
  <c r="H96" i="50" l="1"/>
  <c r="H47" i="50"/>
  <c r="H71" i="50" s="1"/>
  <c r="H97" i="50" l="1"/>
  <c r="I97" i="50"/>
  <c r="I71" i="50"/>
  <c r="H44" i="50"/>
  <c r="I44" i="50"/>
  <c r="H42" i="50"/>
  <c r="I42" i="50"/>
  <c r="I28" i="50"/>
  <c r="H28" i="50"/>
  <c r="H23" i="50"/>
  <c r="I12" i="50"/>
  <c r="H12" i="50"/>
  <c r="H10" i="50"/>
  <c r="I10" i="50"/>
  <c r="I204" i="50" l="1"/>
  <c r="H204" i="50"/>
  <c r="H148" i="50"/>
  <c r="H126" i="50"/>
  <c r="I46" i="50"/>
  <c r="H46" i="50"/>
  <c r="I32" i="50"/>
  <c r="I30" i="50"/>
  <c r="I23" i="50"/>
  <c r="I98" i="50" l="1"/>
  <c r="H149" i="50"/>
  <c r="I149" i="50"/>
  <c r="H30" i="50"/>
  <c r="H32" i="50"/>
  <c r="H98" i="50" l="1"/>
</calcChain>
</file>

<file path=xl/sharedStrings.xml><?xml version="1.0" encoding="utf-8"?>
<sst xmlns="http://schemas.openxmlformats.org/spreadsheetml/2006/main" count="2342" uniqueCount="368">
  <si>
    <t>ÚZ</t>
  </si>
  <si>
    <t>ORJ</t>
  </si>
  <si>
    <t>Praha 2</t>
  </si>
  <si>
    <t>Praha 4</t>
  </si>
  <si>
    <t>Praha 5</t>
  </si>
  <si>
    <t>Praha 12</t>
  </si>
  <si>
    <t>Praha 14</t>
  </si>
  <si>
    <t>Praha 16</t>
  </si>
  <si>
    <t>Praha 3</t>
  </si>
  <si>
    <t>Praha 6</t>
  </si>
  <si>
    <t>Praha 8</t>
  </si>
  <si>
    <t>Praha 9</t>
  </si>
  <si>
    <t>Praha 10</t>
  </si>
  <si>
    <t>Praha 13</t>
  </si>
  <si>
    <t>Praha 17</t>
  </si>
  <si>
    <t>Praha 18</t>
  </si>
  <si>
    <t>Praha 19</t>
  </si>
  <si>
    <t>Praha 20</t>
  </si>
  <si>
    <t>Praha 21</t>
  </si>
  <si>
    <t>Praha 22</t>
  </si>
  <si>
    <t>Praha 7</t>
  </si>
  <si>
    <t>Praha 11</t>
  </si>
  <si>
    <t>Praha 15</t>
  </si>
  <si>
    <t>13305</t>
  </si>
  <si>
    <t>13011</t>
  </si>
  <si>
    <t>33966</t>
  </si>
  <si>
    <t>14007</t>
  </si>
  <si>
    <t>4428</t>
  </si>
  <si>
    <t>13015</t>
  </si>
  <si>
    <t>Ministerstvo kultury</t>
  </si>
  <si>
    <t>34019</t>
  </si>
  <si>
    <t>Praha-Běchovice</t>
  </si>
  <si>
    <t>Praha-Dolní Chabry</t>
  </si>
  <si>
    <t>Praha-Dubeč</t>
  </si>
  <si>
    <t>Praha-Koloděje</t>
  </si>
  <si>
    <t>Praha-Královice</t>
  </si>
  <si>
    <t>Praha-Petrovice</t>
  </si>
  <si>
    <t>Praha-Satalice</t>
  </si>
  <si>
    <t>Praha-Suchdol</t>
  </si>
  <si>
    <t>Praha-Újezd</t>
  </si>
  <si>
    <t>Praha-Vinoř</t>
  </si>
  <si>
    <t>Praha-Zličín</t>
  </si>
  <si>
    <t>98008</t>
  </si>
  <si>
    <t>Obec přátelská seniorům</t>
  </si>
  <si>
    <t>13016</t>
  </si>
  <si>
    <t xml:space="preserve">Volba prezidenta ČR v roce 2018 </t>
  </si>
  <si>
    <t>Volba prezidenta ČR v roce 2018</t>
  </si>
  <si>
    <t>Terénní práce</t>
  </si>
  <si>
    <t>0516</t>
  </si>
  <si>
    <t>SPOD</t>
  </si>
  <si>
    <t>0916</t>
  </si>
  <si>
    <t>Výkon soc. práce</t>
  </si>
  <si>
    <t>Soc. služby</t>
  </si>
  <si>
    <t>Libuš</t>
  </si>
  <si>
    <t>Integrace cizinců</t>
  </si>
  <si>
    <t>0616</t>
  </si>
  <si>
    <t>0416</t>
  </si>
  <si>
    <t>Zbraslav</t>
  </si>
  <si>
    <t>Benice</t>
  </si>
  <si>
    <t>Královice</t>
  </si>
  <si>
    <t>Kunratice</t>
  </si>
  <si>
    <t>Lipence</t>
  </si>
  <si>
    <t>Lysolaje</t>
  </si>
  <si>
    <t>Nebušice</t>
  </si>
  <si>
    <t>Nedvězí</t>
  </si>
  <si>
    <t>Přední Kopanina</t>
  </si>
  <si>
    <t>Řeporyje</t>
  </si>
  <si>
    <t>Slivenec</t>
  </si>
  <si>
    <t>Suchdol</t>
  </si>
  <si>
    <t>Šeberov</t>
  </si>
  <si>
    <t>Štěrboholy</t>
  </si>
  <si>
    <t>Troja</t>
  </si>
  <si>
    <t>98071</t>
  </si>
  <si>
    <t>Ďáblice</t>
  </si>
  <si>
    <t>Koloděje</t>
  </si>
  <si>
    <t>13005</t>
  </si>
  <si>
    <t>Obec přátelská rodině</t>
  </si>
  <si>
    <t>Praha - Újezd</t>
  </si>
  <si>
    <t>98187</t>
  </si>
  <si>
    <t>13005 Celkem</t>
  </si>
  <si>
    <t>13011 Celkem</t>
  </si>
  <si>
    <t>13015 Celkem</t>
  </si>
  <si>
    <t>13016 Celkem</t>
  </si>
  <si>
    <t>13305 Celkem</t>
  </si>
  <si>
    <t>MŠMT</t>
  </si>
  <si>
    <t>Volby do ZHMP, ZMČ a 1/3 Senátu</t>
  </si>
  <si>
    <t>0091641000041</t>
  </si>
  <si>
    <t>0091646000012</t>
  </si>
  <si>
    <t>0091646000007</t>
  </si>
  <si>
    <t>0091646000017</t>
  </si>
  <si>
    <t>0091641000006</t>
  </si>
  <si>
    <t>0091633000006</t>
  </si>
  <si>
    <t>0091641000045</t>
  </si>
  <si>
    <t>0091641000027</t>
  </si>
  <si>
    <t>0091641000011</t>
  </si>
  <si>
    <t>0091641000005</t>
  </si>
  <si>
    <t>0091631000005</t>
  </si>
  <si>
    <t>0091646000005</t>
  </si>
  <si>
    <t>0091631000008</t>
  </si>
  <si>
    <t>0091641000021</t>
  </si>
  <si>
    <t>0091646000038</t>
  </si>
  <si>
    <t>0091641000010</t>
  </si>
  <si>
    <t>0091641000002</t>
  </si>
  <si>
    <t>0091641000022</t>
  </si>
  <si>
    <t>0091631000022</t>
  </si>
  <si>
    <t>0091641000013</t>
  </si>
  <si>
    <t>0091646000013</t>
  </si>
  <si>
    <t>0091631000014</t>
  </si>
  <si>
    <t>0091646000014</t>
  </si>
  <si>
    <t>0091631000004</t>
  </si>
  <si>
    <t>0091646000004</t>
  </si>
  <si>
    <t>0091641000052</t>
  </si>
  <si>
    <t>0091641000038</t>
  </si>
  <si>
    <t>0091631000012</t>
  </si>
  <si>
    <t>0091641000009</t>
  </si>
  <si>
    <t>0091646000009</t>
  </si>
  <si>
    <t>0091641000003</t>
  </si>
  <si>
    <t>0080184000053</t>
  </si>
  <si>
    <t>0091631000007</t>
  </si>
  <si>
    <t>0091631000016</t>
  </si>
  <si>
    <t>0091641000008</t>
  </si>
  <si>
    <t>D. Počernice</t>
  </si>
  <si>
    <t>0091641000030</t>
  </si>
  <si>
    <t>0091641000050</t>
  </si>
  <si>
    <t>0091641000056</t>
  </si>
  <si>
    <t>0091641000046</t>
  </si>
  <si>
    <t>0091641000042</t>
  </si>
  <si>
    <t>0091641000037</t>
  </si>
  <si>
    <t>0091641000024</t>
  </si>
  <si>
    <t>V. Chuchle</t>
  </si>
  <si>
    <t>0091641000054</t>
  </si>
  <si>
    <t>0091641000043</t>
  </si>
  <si>
    <t>0091641000033</t>
  </si>
  <si>
    <t>0091641000051</t>
  </si>
  <si>
    <t>0091641000039</t>
  </si>
  <si>
    <t>0091641000048</t>
  </si>
  <si>
    <t>0091641000049</t>
  </si>
  <si>
    <t>0091641000035</t>
  </si>
  <si>
    <t>z Ministestva financí a resortních ministerstev</t>
  </si>
  <si>
    <t>a) Úprava rozpočtu příjmů vl. hl. m. Prahy - pol. 4137 - přijetí fin. prostředků od  MČ HMP (strana MD)</t>
  </si>
  <si>
    <t>Městská část</t>
  </si>
  <si>
    <t>Číslo akce</t>
  </si>
  <si>
    <t>Název akce</t>
  </si>
  <si>
    <t>ODPA</t>
  </si>
  <si>
    <t>POL.</t>
  </si>
  <si>
    <t>Úprava rozpočtu  (v tis. Kč)</t>
  </si>
  <si>
    <t>Skutečnost            (v Kč)</t>
  </si>
  <si>
    <t>6330</t>
  </si>
  <si>
    <t>4137</t>
  </si>
  <si>
    <t>4428 Celkem</t>
  </si>
  <si>
    <t>0091641000004</t>
  </si>
  <si>
    <t>0091641000007</t>
  </si>
  <si>
    <t>14007 Celkem</t>
  </si>
  <si>
    <t>34019 Celkem</t>
  </si>
  <si>
    <t>0091641000017</t>
  </si>
  <si>
    <t>0091641000020</t>
  </si>
  <si>
    <t>98008 Celkem</t>
  </si>
  <si>
    <t>98071 Celkem</t>
  </si>
  <si>
    <t>Celkem odvody MČ</t>
  </si>
  <si>
    <t>b) Úprava rozpočtu běžných výdajů vl. HMP  - pol. 5347 - poskytnutí fin. prostředků MČ HMP (strana DAL),</t>
  </si>
  <si>
    <t>Účel / Název akce</t>
  </si>
  <si>
    <t>POL</t>
  </si>
  <si>
    <t>UZ</t>
  </si>
  <si>
    <t>Úprava rozpočtu           (v tis. Kč)</t>
  </si>
  <si>
    <t>Skutečnost         (v Kč)</t>
  </si>
  <si>
    <t>5347</t>
  </si>
  <si>
    <t>0091641000012</t>
  </si>
  <si>
    <t>0091641000014</t>
  </si>
  <si>
    <t>0091641000019</t>
  </si>
  <si>
    <t>0091641000031</t>
  </si>
  <si>
    <t>0091641000016</t>
  </si>
  <si>
    <t>0091641000023</t>
  </si>
  <si>
    <t>0091641000044</t>
  </si>
  <si>
    <t>Skutečnost             (v Kč)</t>
  </si>
  <si>
    <t>0091641000000</t>
  </si>
  <si>
    <t>Ministerstvo vnitra</t>
  </si>
  <si>
    <t>Integr. cizinců P 4</t>
  </si>
  <si>
    <t>Integr. cizinců P 5</t>
  </si>
  <si>
    <t>Integr. cizinců P 7</t>
  </si>
  <si>
    <t>Integr. cizinců P 12</t>
  </si>
  <si>
    <t>Integr. cizinců P 13</t>
  </si>
  <si>
    <t>Integr. cizinců P 14</t>
  </si>
  <si>
    <t>Integr. cizinců P 17</t>
  </si>
  <si>
    <t>Integr. cizinců - Libuš</t>
  </si>
  <si>
    <t>Min. práce a soc. věcí</t>
  </si>
  <si>
    <t>0091631000000</t>
  </si>
  <si>
    <t>Obec přátelská seniorům P 8</t>
  </si>
  <si>
    <t>Úřad vlády</t>
  </si>
  <si>
    <t xml:space="preserve">d) Financování - tř. 8 </t>
  </si>
  <si>
    <t>tř. 8 - financování (strana MD)</t>
  </si>
  <si>
    <t>Odbor/Organizace</t>
  </si>
  <si>
    <t>Úprava rozpočtu          (v tis. Kč)</t>
  </si>
  <si>
    <t>vl. HMP</t>
  </si>
  <si>
    <t>0000</t>
  </si>
  <si>
    <t>8115</t>
  </si>
  <si>
    <t>0901</t>
  </si>
  <si>
    <t>000</t>
  </si>
  <si>
    <t>C e l k e m</t>
  </si>
  <si>
    <t>tř. 8 - financování (strana DAL)</t>
  </si>
  <si>
    <t>0090401000000</t>
  </si>
  <si>
    <t>0504</t>
  </si>
  <si>
    <t xml:space="preserve">1) Úprava rozpočtu vl. hl. m. Prahy ve vazbě na finanční vypořádání dotací poskytnutých v roce 2018 MČ hl. m. Prahy </t>
  </si>
  <si>
    <t>Muzejnictví  - Živá historie 2018</t>
  </si>
  <si>
    <t>Výstavba ZŠ pro 1. - 5. ročník</t>
  </si>
  <si>
    <t>0091641000015</t>
  </si>
  <si>
    <t>0091641000018</t>
  </si>
  <si>
    <t>0091641000047</t>
  </si>
  <si>
    <t>0091641000053</t>
  </si>
  <si>
    <t>0091641000055</t>
  </si>
  <si>
    <t>0091641000057</t>
  </si>
  <si>
    <t>Odvod v rámci FV za rok 2018 na:</t>
  </si>
  <si>
    <t>Nevyčerp. prostředky na volby do ZHMP, ZMČ a 1/3 Senátu</t>
  </si>
  <si>
    <t xml:space="preserve">Zapojení fin. prostředků na dokrytí překročených výdajů na volby prezidenta </t>
  </si>
  <si>
    <t>Zapojení fin. prostředků na dokrytí překročených výdajů na volby do zastupitelstev a 1/3 senátu</t>
  </si>
  <si>
    <t>0091646000000</t>
  </si>
  <si>
    <t>Integr. cizinců P 9</t>
  </si>
  <si>
    <t>Obec přátelská rodině P 22</t>
  </si>
  <si>
    <t>SPOD P 3</t>
  </si>
  <si>
    <t>SPOD P 5</t>
  </si>
  <si>
    <t>SPOD P 6</t>
  </si>
  <si>
    <t>SPOD P 2</t>
  </si>
  <si>
    <t>SPOD P 9</t>
  </si>
  <si>
    <t>SPOD P 21</t>
  </si>
  <si>
    <t>SPOD P 10</t>
  </si>
  <si>
    <t>SPOD P 13</t>
  </si>
  <si>
    <t>SPOD P 22</t>
  </si>
  <si>
    <t>SPOD P 11</t>
  </si>
  <si>
    <t>Výkon činnosti soc. práce P 4</t>
  </si>
  <si>
    <t>Výkon činnosti soc. práce P 5</t>
  </si>
  <si>
    <t>Výkon činnosti soc. práce P 16</t>
  </si>
  <si>
    <t>Výkon činnosti soc. práce P 12</t>
  </si>
  <si>
    <t>0080184000000</t>
  </si>
  <si>
    <t>Terénní práce P 7</t>
  </si>
  <si>
    <t>Terénní práce P 14</t>
  </si>
  <si>
    <t>0091641000028</t>
  </si>
  <si>
    <t>0091633000000</t>
  </si>
  <si>
    <t xml:space="preserve">Celkem dokrytí vyčerp. fin. prostředků MČ v rámci FV se st. rozpočtem za rok 2018 </t>
  </si>
  <si>
    <t>Celkem dokrytí - Volba prezidenta FV za rok 2018</t>
  </si>
  <si>
    <t>Celkem dokrytí - Volby do PS PČR FV za rok  2018</t>
  </si>
  <si>
    <t>33966 Celkem</t>
  </si>
  <si>
    <t>2) Úprava rozpočtu vl. hl. m. Prahy ve vazbě na finanční vypořádání dotací poskytnutých v roce 2018 MČ hl. m. Prahy z rozpočtu HMP</t>
  </si>
  <si>
    <t>a) Úprava rozpočtu příjmů vl. HMP - pol. 4137 - přijetí fin. prostředků od MČ HMP (strana MD)</t>
  </si>
  <si>
    <t>Úprava rozpočtu     (v tis. Kč)</t>
  </si>
  <si>
    <t>Částka v Kč</t>
  </si>
  <si>
    <t>Praha 1</t>
  </si>
  <si>
    <t>0091642000001</t>
  </si>
  <si>
    <t>81</t>
  </si>
  <si>
    <t>1016</t>
  </si>
  <si>
    <t>108</t>
  </si>
  <si>
    <t>Doplatky místních poplatků</t>
  </si>
  <si>
    <t>-</t>
  </si>
  <si>
    <t>0091642000002</t>
  </si>
  <si>
    <t>0091642000003</t>
  </si>
  <si>
    <t>84</t>
  </si>
  <si>
    <t>91</t>
  </si>
  <si>
    <t>0091642000004</t>
  </si>
  <si>
    <t>0091642000005</t>
  </si>
  <si>
    <t>0091642000006</t>
  </si>
  <si>
    <t>0091642000007</t>
  </si>
  <si>
    <t>0091642000008</t>
  </si>
  <si>
    <t>0091642000009</t>
  </si>
  <si>
    <t>0091642000010</t>
  </si>
  <si>
    <t>0091642000011</t>
  </si>
  <si>
    <t>0091642000012</t>
  </si>
  <si>
    <t>0091642000013</t>
  </si>
  <si>
    <t>0091642000014</t>
  </si>
  <si>
    <t>0091642000015</t>
  </si>
  <si>
    <t>0091642000016</t>
  </si>
  <si>
    <t>0091642000017</t>
  </si>
  <si>
    <t>0091642000018</t>
  </si>
  <si>
    <t>0091642000019</t>
  </si>
  <si>
    <t>0091642000020</t>
  </si>
  <si>
    <t>0091642000021</t>
  </si>
  <si>
    <t>0091642000022</t>
  </si>
  <si>
    <t>0091642000023</t>
  </si>
  <si>
    <t>0091642000025</t>
  </si>
  <si>
    <t>0091642000026</t>
  </si>
  <si>
    <t>0091642000028</t>
  </si>
  <si>
    <t>0091642000030</t>
  </si>
  <si>
    <t>0091642000031</t>
  </si>
  <si>
    <t>0091642000032</t>
  </si>
  <si>
    <t>0091642000033</t>
  </si>
  <si>
    <t>0091642000034</t>
  </si>
  <si>
    <t>0091642000035</t>
  </si>
  <si>
    <t>0091642000037</t>
  </si>
  <si>
    <t>0091642000038</t>
  </si>
  <si>
    <t>0091642000039</t>
  </si>
  <si>
    <t>0091642000041</t>
  </si>
  <si>
    <t>0091642000042</t>
  </si>
  <si>
    <t>0091642000044</t>
  </si>
  <si>
    <t>0091642000045</t>
  </si>
  <si>
    <t>0091642000047</t>
  </si>
  <si>
    <t>0091642000048</t>
  </si>
  <si>
    <t>0091642000049</t>
  </si>
  <si>
    <t>0091642000050</t>
  </si>
  <si>
    <t>0091642000051</t>
  </si>
  <si>
    <t>0091642000052</t>
  </si>
  <si>
    <t>0091642000053</t>
  </si>
  <si>
    <t>0091642000054</t>
  </si>
  <si>
    <t>0091642000055</t>
  </si>
  <si>
    <t>0091642000056</t>
  </si>
  <si>
    <t>0091642000057</t>
  </si>
  <si>
    <t>b) Úprava rozpočtu běžných  výdajů vl. HMP - pol. 5347 - poskytnutí fin. prostředků MČ HMP (strana DAL)</t>
  </si>
  <si>
    <t>Parcitipativní rozpočty (neinv.)</t>
  </si>
  <si>
    <t>Parcitipativní rozpočty (inv.)</t>
  </si>
  <si>
    <t>Přeplatky místních poplatků</t>
  </si>
  <si>
    <t>ZOZ</t>
  </si>
  <si>
    <t>c) Úprava rozpočtu tř. 8 - financování (pol. 8115)</t>
  </si>
  <si>
    <t xml:space="preserve"> tř. 8 - financování (strana DAL)</t>
  </si>
  <si>
    <t>Úprava rozpočtu              (v tis. Kč)</t>
  </si>
  <si>
    <t>0091642000000</t>
  </si>
  <si>
    <t>119</t>
  </si>
  <si>
    <t>0091642000027</t>
  </si>
  <si>
    <t>Praha - Ďáblice</t>
  </si>
  <si>
    <t>Praha - Dolní Počernice</t>
  </si>
  <si>
    <t>Praha - Šeberov</t>
  </si>
  <si>
    <t>Praha - Libuš</t>
  </si>
  <si>
    <t>Praha - Řeporyje</t>
  </si>
  <si>
    <t>0091642000046</t>
  </si>
  <si>
    <t>109</t>
  </si>
  <si>
    <t>Praha - Kolovraty</t>
  </si>
  <si>
    <t>Praha - Slivenec</t>
  </si>
  <si>
    <t>Praha - Suchdol</t>
  </si>
  <si>
    <t>Praha - Zbraslav</t>
  </si>
  <si>
    <t>Účelové prostředky r. 2018</t>
  </si>
  <si>
    <t>96</t>
  </si>
  <si>
    <t>Vratka účel. prostředků r. 2017 (popř. předchozích let) - neinvestice</t>
  </si>
  <si>
    <t>90</t>
  </si>
  <si>
    <t>Vratka účel. prostředků r. 2017 (popř. předchozích let) - investice</t>
  </si>
  <si>
    <t>Praha - Běchovice</t>
  </si>
  <si>
    <t>Praha - Březiněves</t>
  </si>
  <si>
    <t>Praha - Čakovice</t>
  </si>
  <si>
    <t>Praha - Dolní Chabry</t>
  </si>
  <si>
    <t>Praha - Dolní Měcholupy</t>
  </si>
  <si>
    <t>0091642000029</t>
  </si>
  <si>
    <t>Praha - Dubeč</t>
  </si>
  <si>
    <t>Praha - Klánovice</t>
  </si>
  <si>
    <t>Praha - Koloděje</t>
  </si>
  <si>
    <t>Praha - Královice</t>
  </si>
  <si>
    <t>Praha - Kunratice</t>
  </si>
  <si>
    <t>Praha - Lipence</t>
  </si>
  <si>
    <t>Praha - Lysolaje</t>
  </si>
  <si>
    <t>118</t>
  </si>
  <si>
    <t>Praha - Nebušice</t>
  </si>
  <si>
    <t>Praha - Nedvězí</t>
  </si>
  <si>
    <t>0091642000043</t>
  </si>
  <si>
    <t>Praha - Petrovice</t>
  </si>
  <si>
    <t>Praha - Přední Kopanina</t>
  </si>
  <si>
    <t>Praha - Satalice</t>
  </si>
  <si>
    <t>Úhrada nákladů soudního řízení</t>
  </si>
  <si>
    <t>Praha - Zličín</t>
  </si>
  <si>
    <t>Praha - Štěrboholy</t>
  </si>
  <si>
    <t>Praha - Troja</t>
  </si>
  <si>
    <t>Praha - Újezd u Průhonic</t>
  </si>
  <si>
    <t>Praha - Velká Chuchle</t>
  </si>
  <si>
    <t>Praha - Vinoř</t>
  </si>
  <si>
    <t>Celkem odvody MČ na HMP v rámci FV s HMP za rok 2018</t>
  </si>
  <si>
    <t>Celkem dokrytí vyčerp. fin. prostředků MČ v rámci FV s HMP za rok 2018</t>
  </si>
  <si>
    <t>Vyrovnání duplicitní vratky grantu</t>
  </si>
  <si>
    <t>c) Úprava rozpočtu běžných výdajů - odvod v rámci FV za rok 2018 na resortní ministerstva (strana DAL)</t>
  </si>
  <si>
    <t>Výstavba ZŠ pro 1. - 5. ročník ( MČ Praha - Újezd)</t>
  </si>
  <si>
    <t>Projekt Živá historie ZŠ a MŠ nám. Svobody 2 (MČ P 6)</t>
  </si>
  <si>
    <t>Celkem odvody na  resortní min. v rámci FV za rok 2018</t>
  </si>
  <si>
    <t>nevyčerp. dotace od MČ Praha 8 soc. služby FV 2018</t>
  </si>
  <si>
    <t>Lochkov</t>
  </si>
  <si>
    <t>0091641000040</t>
  </si>
  <si>
    <t>0090106000000</t>
  </si>
  <si>
    <t xml:space="preserve">Příloha č. 11 k usnesení Zastupitelstva HMP č. 8/52 ze dne 20. 6.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</si>
</sst>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color theme="4" tint="-0.49998474074526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09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0" xfId="0" applyBorder="1"/>
    <xf numFmtId="4" fontId="2" fillId="0" borderId="12" xfId="0" applyNumberFormat="1" applyFont="1" applyBorder="1"/>
    <xf numFmtId="4" fontId="0" fillId="0" borderId="0" xfId="0" applyNumberFormat="1"/>
    <xf numFmtId="49" fontId="2" fillId="0" borderId="15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" fontId="4" fillId="0" borderId="1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4" fontId="4" fillId="0" borderId="3" xfId="0" applyNumberFormat="1" applyFont="1" applyFill="1" applyBorder="1" applyAlignment="1">
      <alignment horizontal="right"/>
    </xf>
    <xf numFmtId="0" fontId="2" fillId="0" borderId="4" xfId="0" applyFont="1" applyBorder="1" applyAlignment="1">
      <alignment wrapText="1"/>
    </xf>
    <xf numFmtId="4" fontId="4" fillId="3" borderId="3" xfId="0" applyNumberFormat="1" applyFont="1" applyFill="1" applyBorder="1" applyAlignment="1">
      <alignment horizontal="right"/>
    </xf>
    <xf numFmtId="0" fontId="9" fillId="0" borderId="0" xfId="0" applyFont="1" applyBorder="1"/>
    <xf numFmtId="4" fontId="4" fillId="0" borderId="4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3" fillId="3" borderId="6" xfId="0" applyFont="1" applyFill="1" applyBorder="1"/>
    <xf numFmtId="4" fontId="4" fillId="0" borderId="14" xfId="0" applyNumberFormat="1" applyFont="1" applyBorder="1" applyAlignment="1">
      <alignment horizontal="right"/>
    </xf>
    <xf numFmtId="49" fontId="4" fillId="3" borderId="3" xfId="0" applyNumberFormat="1" applyFont="1" applyFill="1" applyBorder="1" applyAlignment="1">
      <alignment horizontal="left"/>
    </xf>
    <xf numFmtId="4" fontId="4" fillId="0" borderId="12" xfId="0" applyNumberFormat="1" applyFont="1" applyFill="1" applyBorder="1"/>
    <xf numFmtId="49" fontId="6" fillId="4" borderId="6" xfId="0" applyNumberFormat="1" applyFont="1" applyFill="1" applyBorder="1" applyAlignment="1">
      <alignment horizontal="left"/>
    </xf>
    <xf numFmtId="4" fontId="6" fillId="4" borderId="6" xfId="0" applyNumberFormat="1" applyFont="1" applyFill="1" applyBorder="1" applyAlignment="1">
      <alignment horizontal="right"/>
    </xf>
    <xf numFmtId="4" fontId="4" fillId="4" borderId="7" xfId="0" applyNumberFormat="1" applyFont="1" applyFill="1" applyBorder="1" applyAlignment="1">
      <alignment horizontal="right"/>
    </xf>
    <xf numFmtId="0" fontId="12" fillId="0" borderId="0" xfId="0" applyFont="1"/>
    <xf numFmtId="0" fontId="5" fillId="0" borderId="0" xfId="0" applyFont="1"/>
    <xf numFmtId="0" fontId="10" fillId="0" borderId="0" xfId="0" applyFont="1"/>
    <xf numFmtId="0" fontId="4" fillId="0" borderId="0" xfId="0" applyFont="1"/>
    <xf numFmtId="0" fontId="9" fillId="0" borderId="0" xfId="0" applyFont="1"/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4" fontId="4" fillId="0" borderId="16" xfId="0" applyNumberFormat="1" applyFont="1" applyBorder="1"/>
    <xf numFmtId="49" fontId="2" fillId="3" borderId="15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left"/>
    </xf>
    <xf numFmtId="4" fontId="6" fillId="3" borderId="16" xfId="0" applyNumberFormat="1" applyFont="1" applyFill="1" applyBorder="1"/>
    <xf numFmtId="4" fontId="4" fillId="0" borderId="12" xfId="0" applyNumberFormat="1" applyFont="1" applyBorder="1"/>
    <xf numFmtId="0" fontId="2" fillId="3" borderId="13" xfId="0" applyFont="1" applyFill="1" applyBorder="1"/>
    <xf numFmtId="49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4" fillId="3" borderId="4" xfId="0" applyFont="1" applyFill="1" applyBorder="1"/>
    <xf numFmtId="49" fontId="4" fillId="3" borderId="4" xfId="0" applyNumberFormat="1" applyFont="1" applyFill="1" applyBorder="1" applyAlignment="1">
      <alignment horizontal="right"/>
    </xf>
    <xf numFmtId="4" fontId="4" fillId="3" borderId="23" xfId="0" applyNumberFormat="1" applyFont="1" applyFill="1" applyBorder="1" applyAlignment="1">
      <alignment horizontal="right"/>
    </xf>
    <xf numFmtId="4" fontId="4" fillId="3" borderId="14" xfId="0" applyNumberFormat="1" applyFont="1" applyFill="1" applyBorder="1"/>
    <xf numFmtId="0" fontId="6" fillId="4" borderId="18" xfId="0" applyFont="1" applyFill="1" applyBorder="1"/>
    <xf numFmtId="0" fontId="6" fillId="4" borderId="19" xfId="0" applyFont="1" applyFill="1" applyBorder="1"/>
    <xf numFmtId="0" fontId="6" fillId="4" borderId="17" xfId="0" applyFont="1" applyFill="1" applyBorder="1"/>
    <xf numFmtId="0" fontId="6" fillId="4" borderId="6" xfId="0" applyFont="1" applyFill="1" applyBorder="1"/>
    <xf numFmtId="4" fontId="4" fillId="4" borderId="6" xfId="0" applyNumberFormat="1" applyFont="1" applyFill="1" applyBorder="1" applyAlignment="1">
      <alignment horizontal="right"/>
    </xf>
    <xf numFmtId="0" fontId="13" fillId="0" borderId="0" xfId="0" applyFont="1" applyBorder="1"/>
    <xf numFmtId="4" fontId="9" fillId="0" borderId="0" xfId="0" applyNumberFormat="1" applyFont="1" applyBorder="1"/>
    <xf numFmtId="49" fontId="2" fillId="0" borderId="2" xfId="0" applyNumberFormat="1" applyFont="1" applyBorder="1"/>
    <xf numFmtId="0" fontId="4" fillId="0" borderId="1" xfId="0" applyFont="1" applyFill="1" applyBorder="1"/>
    <xf numFmtId="0" fontId="2" fillId="0" borderId="11" xfId="0" applyFont="1" applyBorder="1"/>
    <xf numFmtId="0" fontId="4" fillId="0" borderId="1" xfId="0" applyFont="1" applyBorder="1"/>
    <xf numFmtId="49" fontId="4" fillId="0" borderId="1" xfId="0" applyNumberFormat="1" applyFont="1" applyBorder="1"/>
    <xf numFmtId="0" fontId="2" fillId="0" borderId="13" xfId="0" applyFont="1" applyBorder="1"/>
    <xf numFmtId="49" fontId="2" fillId="0" borderId="29" xfId="0" applyNumberFormat="1" applyFont="1" applyBorder="1"/>
    <xf numFmtId="0" fontId="4" fillId="0" borderId="4" xfId="0" applyFont="1" applyBorder="1"/>
    <xf numFmtId="49" fontId="4" fillId="0" borderId="4" xfId="0" applyNumberFormat="1" applyFont="1" applyBorder="1"/>
    <xf numFmtId="0" fontId="3" fillId="3" borderId="31" xfId="0" applyFont="1" applyFill="1" applyBorder="1"/>
    <xf numFmtId="49" fontId="3" fillId="3" borderId="17" xfId="0" applyNumberFormat="1" applyFont="1" applyFill="1" applyBorder="1"/>
    <xf numFmtId="0" fontId="6" fillId="3" borderId="6" xfId="0" applyFont="1" applyFill="1" applyBorder="1"/>
    <xf numFmtId="49" fontId="6" fillId="3" borderId="6" xfId="0" applyNumberFormat="1" applyFont="1" applyFill="1" applyBorder="1"/>
    <xf numFmtId="4" fontId="6" fillId="3" borderId="7" xfId="0" applyNumberFormat="1" applyFont="1" applyFill="1" applyBorder="1"/>
    <xf numFmtId="49" fontId="0" fillId="0" borderId="0" xfId="0" applyNumberFormat="1" applyBorder="1"/>
    <xf numFmtId="0" fontId="11" fillId="0" borderId="0" xfId="0" applyFont="1" applyBorder="1"/>
    <xf numFmtId="0" fontId="10" fillId="0" borderId="0" xfId="0" applyFont="1" applyBorder="1"/>
    <xf numFmtId="49" fontId="10" fillId="0" borderId="0" xfId="0" applyNumberFormat="1" applyFont="1" applyBorder="1"/>
    <xf numFmtId="4" fontId="10" fillId="0" borderId="0" xfId="0" applyNumberFormat="1" applyFont="1" applyBorder="1"/>
    <xf numFmtId="0" fontId="4" fillId="0" borderId="1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3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/>
    </xf>
    <xf numFmtId="0" fontId="6" fillId="0" borderId="5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0" fontId="14" fillId="0" borderId="0" xfId="0" applyFont="1" applyBorder="1"/>
    <xf numFmtId="49" fontId="14" fillId="0" borderId="0" xfId="0" applyNumberFormat="1" applyFont="1" applyBorder="1"/>
    <xf numFmtId="49" fontId="15" fillId="0" borderId="0" xfId="0" applyNumberFormat="1" applyFont="1" applyBorder="1"/>
    <xf numFmtId="49" fontId="15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4" fillId="0" borderId="0" xfId="0" applyNumberFormat="1" applyFont="1" applyBorder="1"/>
    <xf numFmtId="0" fontId="4" fillId="0" borderId="8" xfId="0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0" fontId="4" fillId="0" borderId="9" xfId="0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49" fontId="6" fillId="0" borderId="6" xfId="0" applyNumberFormat="1" applyFont="1" applyFill="1" applyBorder="1" applyAlignment="1">
      <alignment horizontal="right"/>
    </xf>
    <xf numFmtId="4" fontId="4" fillId="0" borderId="0" xfId="0" applyNumberFormat="1" applyFont="1"/>
    <xf numFmtId="4" fontId="10" fillId="0" borderId="0" xfId="0" applyNumberFormat="1" applyFont="1"/>
    <xf numFmtId="4" fontId="7" fillId="0" borderId="12" xfId="0" applyNumberFormat="1" applyFont="1" applyBorder="1"/>
    <xf numFmtId="4" fontId="16" fillId="0" borderId="3" xfId="0" applyNumberFormat="1" applyFont="1" applyFill="1" applyBorder="1" applyAlignment="1">
      <alignment horizontal="right"/>
    </xf>
    <xf numFmtId="49" fontId="2" fillId="4" borderId="5" xfId="0" applyNumberFormat="1" applyFont="1" applyFill="1" applyBorder="1" applyAlignment="1">
      <alignment horizontal="left"/>
    </xf>
    <xf numFmtId="49" fontId="2" fillId="4" borderId="6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wrapText="1"/>
    </xf>
    <xf numFmtId="4" fontId="6" fillId="4" borderId="7" xfId="0" applyNumberFormat="1" applyFont="1" applyFill="1" applyBorder="1" applyAlignment="1">
      <alignment horizontal="right"/>
    </xf>
    <xf numFmtId="0" fontId="4" fillId="0" borderId="25" xfId="0" applyFont="1" applyBorder="1" applyAlignment="1">
      <alignment horizontal="left"/>
    </xf>
    <xf numFmtId="49" fontId="4" fillId="0" borderId="4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49" fontId="4" fillId="0" borderId="4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" fontId="6" fillId="0" borderId="43" xfId="0" applyNumberFormat="1" applyFont="1" applyFill="1" applyBorder="1" applyAlignment="1">
      <alignment horizontal="right"/>
    </xf>
    <xf numFmtId="4" fontId="6" fillId="0" borderId="44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4" fontId="6" fillId="0" borderId="45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/>
    </xf>
    <xf numFmtId="49" fontId="4" fillId="0" borderId="29" xfId="0" applyNumberFormat="1" applyFont="1" applyFill="1" applyBorder="1" applyAlignment="1">
      <alignment horizontal="center"/>
    </xf>
    <xf numFmtId="0" fontId="6" fillId="3" borderId="18" xfId="0" applyFont="1" applyFill="1" applyBorder="1"/>
    <xf numFmtId="0" fontId="17" fillId="0" borderId="0" xfId="0" applyFont="1" applyBorder="1"/>
    <xf numFmtId="49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9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9" fontId="6" fillId="3" borderId="50" xfId="0" applyNumberFormat="1" applyFont="1" applyFill="1" applyBorder="1"/>
    <xf numFmtId="49" fontId="4" fillId="0" borderId="42" xfId="0" applyNumberFormat="1" applyFont="1" applyBorder="1" applyAlignment="1">
      <alignment horizontal="center"/>
    </xf>
    <xf numFmtId="0" fontId="4" fillId="0" borderId="42" xfId="0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9" fontId="4" fillId="0" borderId="51" xfId="0" applyNumberFormat="1" applyFont="1" applyBorder="1" applyAlignment="1">
      <alignment horizontal="center"/>
    </xf>
    <xf numFmtId="4" fontId="4" fillId="0" borderId="3" xfId="0" applyNumberFormat="1" applyFont="1" applyBorder="1"/>
    <xf numFmtId="4" fontId="4" fillId="0" borderId="44" xfId="0" applyNumberFormat="1" applyFont="1" applyBorder="1"/>
    <xf numFmtId="49" fontId="6" fillId="0" borderId="19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4" fontId="6" fillId="0" borderId="19" xfId="0" applyNumberFormat="1" applyFont="1" applyBorder="1" applyAlignment="1">
      <alignment horizontal="right"/>
    </xf>
    <xf numFmtId="0" fontId="4" fillId="0" borderId="15" xfId="0" applyFont="1" applyBorder="1"/>
    <xf numFmtId="0" fontId="6" fillId="0" borderId="18" xfId="0" applyFont="1" applyBorder="1"/>
    <xf numFmtId="49" fontId="6" fillId="0" borderId="48" xfId="0" applyNumberFormat="1" applyFont="1" applyBorder="1" applyAlignment="1">
      <alignment horizontal="center"/>
    </xf>
    <xf numFmtId="0" fontId="18" fillId="0" borderId="0" xfId="0" applyFont="1"/>
    <xf numFmtId="49" fontId="17" fillId="0" borderId="0" xfId="0" applyNumberFormat="1" applyFont="1" applyBorder="1" applyAlignment="1">
      <alignment horizontal="center"/>
    </xf>
    <xf numFmtId="4" fontId="17" fillId="0" borderId="0" xfId="0" applyNumberFormat="1" applyFont="1" applyBorder="1"/>
    <xf numFmtId="49" fontId="4" fillId="0" borderId="52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9" fontId="4" fillId="5" borderId="4" xfId="0" applyNumberFormat="1" applyFont="1" applyFill="1" applyBorder="1" applyAlignment="1">
      <alignment wrapText="1"/>
    </xf>
    <xf numFmtId="49" fontId="4" fillId="5" borderId="42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4" xfId="0" applyNumberFormat="1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/>
    </xf>
    <xf numFmtId="4" fontId="6" fillId="0" borderId="4" xfId="0" applyNumberFormat="1" applyFont="1" applyFill="1" applyBorder="1" applyAlignment="1">
      <alignment horizontal="right"/>
    </xf>
    <xf numFmtId="4" fontId="6" fillId="0" borderId="14" xfId="0" applyNumberFormat="1" applyFont="1" applyFill="1" applyBorder="1" applyAlignment="1">
      <alignment horizontal="right"/>
    </xf>
    <xf numFmtId="4" fontId="6" fillId="0" borderId="47" xfId="0" applyNumberFormat="1" applyFont="1" applyFill="1" applyBorder="1" applyAlignment="1">
      <alignment horizontal="right"/>
    </xf>
    <xf numFmtId="4" fontId="6" fillId="0" borderId="46" xfId="0" applyNumberFormat="1" applyFont="1" applyFill="1" applyBorder="1" applyAlignment="1">
      <alignment horizontal="right"/>
    </xf>
    <xf numFmtId="0" fontId="10" fillId="0" borderId="53" xfId="0" applyFont="1" applyBorder="1"/>
    <xf numFmtId="0" fontId="6" fillId="3" borderId="17" xfId="0" applyFont="1" applyFill="1" applyBorder="1" applyAlignment="1">
      <alignment horizontal="center"/>
    </xf>
    <xf numFmtId="49" fontId="6" fillId="3" borderId="17" xfId="0" applyNumberFormat="1" applyFont="1" applyFill="1" applyBorder="1"/>
    <xf numFmtId="49" fontId="6" fillId="3" borderId="6" xfId="0" applyNumberFormat="1" applyFont="1" applyFill="1" applyBorder="1" applyAlignment="1">
      <alignment horizontal="center"/>
    </xf>
    <xf numFmtId="4" fontId="6" fillId="3" borderId="48" xfId="0" applyNumberFormat="1" applyFont="1" applyFill="1" applyBorder="1"/>
    <xf numFmtId="0" fontId="4" fillId="0" borderId="5" xfId="0" applyFont="1" applyBorder="1"/>
    <xf numFmtId="49" fontId="4" fillId="0" borderId="0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wrapText="1"/>
    </xf>
    <xf numFmtId="4" fontId="6" fillId="5" borderId="1" xfId="0" applyNumberFormat="1" applyFont="1" applyFill="1" applyBorder="1" applyAlignment="1">
      <alignment horizontal="right"/>
    </xf>
    <xf numFmtId="4" fontId="6" fillId="5" borderId="45" xfId="0" applyNumberFormat="1" applyFont="1" applyFill="1" applyBorder="1" applyAlignment="1">
      <alignment horizontal="right"/>
    </xf>
    <xf numFmtId="4" fontId="6" fillId="3" borderId="6" xfId="0" applyNumberFormat="1" applyFont="1" applyFill="1" applyBorder="1"/>
    <xf numFmtId="4" fontId="6" fillId="0" borderId="0" xfId="0" applyNumberFormat="1" applyFont="1" applyFill="1" applyBorder="1"/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412"/>
  <sheetViews>
    <sheetView tabSelected="1" workbookViewId="0"/>
  </sheetViews>
  <sheetFormatPr defaultRowHeight="15" outlineLevelRow="2" x14ac:dyDescent="0.25"/>
  <cols>
    <col min="1" max="1" width="19.5703125" customWidth="1"/>
    <col min="2" max="2" width="12.42578125" customWidth="1"/>
    <col min="3" max="3" width="29.85546875" customWidth="1"/>
    <col min="4" max="4" width="7.5703125" style="34" customWidth="1"/>
    <col min="5" max="5" width="7.28515625" style="34" customWidth="1"/>
    <col min="6" max="6" width="6.85546875" style="34" customWidth="1"/>
    <col min="7" max="7" width="6.140625" style="34" customWidth="1"/>
    <col min="8" max="9" width="12.7109375" style="35" customWidth="1"/>
    <col min="11" max="11" width="12.42578125" bestFit="1" customWidth="1"/>
    <col min="12" max="12" width="13.5703125" style="11" bestFit="1" customWidth="1"/>
  </cols>
  <sheetData>
    <row r="1" spans="1:9" ht="15.75" x14ac:dyDescent="0.25">
      <c r="A1" s="32" t="s">
        <v>367</v>
      </c>
      <c r="B1" s="33"/>
      <c r="C1" s="33"/>
      <c r="H1" s="34"/>
    </row>
    <row r="2" spans="1:9" x14ac:dyDescent="0.25">
      <c r="H2" s="34"/>
    </row>
    <row r="3" spans="1:9" x14ac:dyDescent="0.25">
      <c r="A3" s="1" t="s">
        <v>201</v>
      </c>
      <c r="B3" s="1"/>
      <c r="C3" s="1"/>
      <c r="D3" s="36"/>
      <c r="E3" s="36"/>
      <c r="F3" s="36"/>
      <c r="G3" s="36"/>
      <c r="H3" s="36"/>
    </row>
    <row r="4" spans="1:9" x14ac:dyDescent="0.25">
      <c r="A4" s="1" t="s">
        <v>138</v>
      </c>
      <c r="B4" s="1"/>
      <c r="C4" s="1"/>
      <c r="D4" s="36"/>
      <c r="E4" s="36"/>
      <c r="F4" s="36"/>
      <c r="G4" s="36"/>
      <c r="H4" s="36"/>
    </row>
    <row r="5" spans="1:9" x14ac:dyDescent="0.25">
      <c r="A5" s="1"/>
      <c r="B5" s="1"/>
      <c r="C5" s="1"/>
      <c r="D5" s="36"/>
      <c r="E5" s="36"/>
      <c r="F5" s="36"/>
      <c r="G5" s="36"/>
      <c r="H5" s="36"/>
    </row>
    <row r="6" spans="1:9" ht="15.75" thickBot="1" x14ac:dyDescent="0.3">
      <c r="A6" s="1" t="s">
        <v>139</v>
      </c>
      <c r="B6" s="1"/>
      <c r="C6" s="1"/>
      <c r="D6" s="36"/>
      <c r="E6" s="36"/>
      <c r="F6" s="36"/>
      <c r="G6" s="36"/>
      <c r="H6" s="36"/>
    </row>
    <row r="7" spans="1:9" ht="25.5" customHeight="1" thickBot="1" x14ac:dyDescent="0.3">
      <c r="A7" s="7" t="s">
        <v>140</v>
      </c>
      <c r="B7" s="8" t="s">
        <v>141</v>
      </c>
      <c r="C7" s="8" t="s">
        <v>142</v>
      </c>
      <c r="D7" s="37" t="s">
        <v>143</v>
      </c>
      <c r="E7" s="37" t="s">
        <v>144</v>
      </c>
      <c r="F7" s="37" t="s">
        <v>0</v>
      </c>
      <c r="G7" s="37" t="s">
        <v>1</v>
      </c>
      <c r="H7" s="38" t="s">
        <v>145</v>
      </c>
      <c r="I7" s="38" t="s">
        <v>146</v>
      </c>
    </row>
    <row r="8" spans="1:9" ht="15" customHeight="1" outlineLevel="2" x14ac:dyDescent="0.25">
      <c r="A8" s="12" t="s">
        <v>20</v>
      </c>
      <c r="B8" s="4" t="s">
        <v>118</v>
      </c>
      <c r="C8" s="5" t="s">
        <v>47</v>
      </c>
      <c r="D8" s="15" t="s">
        <v>147</v>
      </c>
      <c r="E8" s="17" t="s">
        <v>148</v>
      </c>
      <c r="F8" s="15" t="s">
        <v>27</v>
      </c>
      <c r="G8" s="17" t="s">
        <v>48</v>
      </c>
      <c r="H8" s="19">
        <v>1.2</v>
      </c>
      <c r="I8" s="39">
        <v>1196</v>
      </c>
    </row>
    <row r="9" spans="1:9" ht="15" customHeight="1" outlineLevel="2" x14ac:dyDescent="0.25">
      <c r="A9" s="12" t="s">
        <v>6</v>
      </c>
      <c r="B9" s="4" t="s">
        <v>107</v>
      </c>
      <c r="C9" s="5" t="s">
        <v>47</v>
      </c>
      <c r="D9" s="15" t="s">
        <v>147</v>
      </c>
      <c r="E9" s="17" t="s">
        <v>148</v>
      </c>
      <c r="F9" s="15" t="s">
        <v>27</v>
      </c>
      <c r="G9" s="17" t="s">
        <v>48</v>
      </c>
      <c r="H9" s="19">
        <v>5.6</v>
      </c>
      <c r="I9" s="39">
        <v>5582</v>
      </c>
    </row>
    <row r="10" spans="1:9" ht="13.5" customHeight="1" outlineLevel="1" x14ac:dyDescent="0.25">
      <c r="A10" s="40"/>
      <c r="B10" s="41"/>
      <c r="C10" s="42"/>
      <c r="D10" s="43"/>
      <c r="E10" s="27"/>
      <c r="F10" s="43" t="s">
        <v>149</v>
      </c>
      <c r="G10" s="27"/>
      <c r="H10" s="21">
        <f>SUM(H8:H9)</f>
        <v>6.8</v>
      </c>
      <c r="I10" s="44">
        <f>SUM(I8:I9)</f>
        <v>6778</v>
      </c>
    </row>
    <row r="11" spans="1:9" outlineLevel="2" x14ac:dyDescent="0.25">
      <c r="A11" s="6" t="s">
        <v>19</v>
      </c>
      <c r="B11" s="2" t="s">
        <v>104</v>
      </c>
      <c r="C11" s="3" t="s">
        <v>76</v>
      </c>
      <c r="D11" s="15" t="s">
        <v>147</v>
      </c>
      <c r="E11" s="15" t="s">
        <v>165</v>
      </c>
      <c r="F11" s="15" t="s">
        <v>75</v>
      </c>
      <c r="G11" s="15" t="s">
        <v>48</v>
      </c>
      <c r="H11" s="19">
        <v>6.3</v>
      </c>
      <c r="I11" s="45">
        <v>6333</v>
      </c>
    </row>
    <row r="12" spans="1:9" ht="13.5" customHeight="1" outlineLevel="1" x14ac:dyDescent="0.25">
      <c r="A12" s="40"/>
      <c r="B12" s="41"/>
      <c r="C12" s="42"/>
      <c r="D12" s="43"/>
      <c r="E12" s="27"/>
      <c r="F12" s="43" t="s">
        <v>79</v>
      </c>
      <c r="G12" s="27"/>
      <c r="H12" s="21">
        <f>SUM(H11)</f>
        <v>6.3</v>
      </c>
      <c r="I12" s="44">
        <f>SUM(I11)</f>
        <v>6333</v>
      </c>
    </row>
    <row r="13" spans="1:9" outlineLevel="2" x14ac:dyDescent="0.25">
      <c r="A13" s="6" t="s">
        <v>2</v>
      </c>
      <c r="B13" s="2" t="s">
        <v>102</v>
      </c>
      <c r="C13" s="3" t="s">
        <v>49</v>
      </c>
      <c r="D13" s="15" t="s">
        <v>147</v>
      </c>
      <c r="E13" s="15" t="s">
        <v>148</v>
      </c>
      <c r="F13" s="15" t="s">
        <v>24</v>
      </c>
      <c r="G13" s="15" t="s">
        <v>50</v>
      </c>
      <c r="H13" s="19">
        <v>0.1</v>
      </c>
      <c r="I13" s="45">
        <v>41</v>
      </c>
    </row>
    <row r="14" spans="1:9" outlineLevel="2" x14ac:dyDescent="0.25">
      <c r="A14" s="6" t="s">
        <v>8</v>
      </c>
      <c r="B14" s="2" t="s">
        <v>116</v>
      </c>
      <c r="C14" s="3" t="s">
        <v>49</v>
      </c>
      <c r="D14" s="15" t="s">
        <v>147</v>
      </c>
      <c r="E14" s="15" t="s">
        <v>148</v>
      </c>
      <c r="F14" s="15" t="s">
        <v>24</v>
      </c>
      <c r="G14" s="15" t="s">
        <v>50</v>
      </c>
      <c r="H14" s="19">
        <v>3.4</v>
      </c>
      <c r="I14" s="45">
        <v>3357</v>
      </c>
    </row>
    <row r="15" spans="1:9" outlineLevel="2" x14ac:dyDescent="0.25">
      <c r="A15" s="6" t="s">
        <v>4</v>
      </c>
      <c r="B15" s="2" t="s">
        <v>95</v>
      </c>
      <c r="C15" s="3" t="s">
        <v>49</v>
      </c>
      <c r="D15" s="15" t="s">
        <v>147</v>
      </c>
      <c r="E15" s="15" t="s">
        <v>148</v>
      </c>
      <c r="F15" s="15" t="s">
        <v>24</v>
      </c>
      <c r="G15" s="15" t="s">
        <v>50</v>
      </c>
      <c r="H15" s="19">
        <v>0.8</v>
      </c>
      <c r="I15" s="45">
        <v>809.3</v>
      </c>
    </row>
    <row r="16" spans="1:9" outlineLevel="2" x14ac:dyDescent="0.25">
      <c r="A16" s="6" t="s">
        <v>9</v>
      </c>
      <c r="B16" s="2" t="s">
        <v>90</v>
      </c>
      <c r="C16" s="3" t="s">
        <v>49</v>
      </c>
      <c r="D16" s="15" t="s">
        <v>147</v>
      </c>
      <c r="E16" s="15" t="s">
        <v>148</v>
      </c>
      <c r="F16" s="15" t="s">
        <v>24</v>
      </c>
      <c r="G16" s="15" t="s">
        <v>50</v>
      </c>
      <c r="H16" s="19">
        <v>620.79999999999995</v>
      </c>
      <c r="I16" s="45">
        <v>620854.02</v>
      </c>
    </row>
    <row r="17" spans="1:9" outlineLevel="2" x14ac:dyDescent="0.25">
      <c r="A17" s="6" t="s">
        <v>11</v>
      </c>
      <c r="B17" s="2" t="s">
        <v>114</v>
      </c>
      <c r="C17" s="3" t="s">
        <v>49</v>
      </c>
      <c r="D17" s="15" t="s">
        <v>147</v>
      </c>
      <c r="E17" s="15" t="s">
        <v>148</v>
      </c>
      <c r="F17" s="15" t="s">
        <v>24</v>
      </c>
      <c r="G17" s="15" t="s">
        <v>50</v>
      </c>
      <c r="H17" s="19">
        <v>98.8</v>
      </c>
      <c r="I17" s="45">
        <v>98807.45</v>
      </c>
    </row>
    <row r="18" spans="1:9" outlineLevel="2" x14ac:dyDescent="0.25">
      <c r="A18" s="6" t="s">
        <v>12</v>
      </c>
      <c r="B18" s="2" t="s">
        <v>101</v>
      </c>
      <c r="C18" s="3" t="s">
        <v>49</v>
      </c>
      <c r="D18" s="15" t="s">
        <v>147</v>
      </c>
      <c r="E18" s="15" t="s">
        <v>148</v>
      </c>
      <c r="F18" s="15" t="s">
        <v>24</v>
      </c>
      <c r="G18" s="15" t="s">
        <v>50</v>
      </c>
      <c r="H18" s="19">
        <v>352.8</v>
      </c>
      <c r="I18" s="45">
        <v>352766.92</v>
      </c>
    </row>
    <row r="19" spans="1:9" outlineLevel="2" x14ac:dyDescent="0.25">
      <c r="A19" s="6" t="s">
        <v>21</v>
      </c>
      <c r="B19" s="2" t="s">
        <v>94</v>
      </c>
      <c r="C19" s="3" t="s">
        <v>49</v>
      </c>
      <c r="D19" s="15" t="s">
        <v>147</v>
      </c>
      <c r="E19" s="15" t="s">
        <v>148</v>
      </c>
      <c r="F19" s="15" t="s">
        <v>24</v>
      </c>
      <c r="G19" s="15" t="s">
        <v>50</v>
      </c>
      <c r="H19" s="19">
        <v>37.799999999999997</v>
      </c>
      <c r="I19" s="45">
        <v>37767.26</v>
      </c>
    </row>
    <row r="20" spans="1:9" outlineLevel="2" x14ac:dyDescent="0.25">
      <c r="A20" s="6" t="s">
        <v>13</v>
      </c>
      <c r="B20" s="2" t="s">
        <v>105</v>
      </c>
      <c r="C20" s="3" t="s">
        <v>49</v>
      </c>
      <c r="D20" s="15" t="s">
        <v>147</v>
      </c>
      <c r="E20" s="15" t="s">
        <v>148</v>
      </c>
      <c r="F20" s="15" t="s">
        <v>24</v>
      </c>
      <c r="G20" s="15" t="s">
        <v>50</v>
      </c>
      <c r="H20" s="19">
        <v>576.20000000000005</v>
      </c>
      <c r="I20" s="45">
        <v>576217.1</v>
      </c>
    </row>
    <row r="21" spans="1:9" outlineLevel="2" x14ac:dyDescent="0.25">
      <c r="A21" s="6" t="s">
        <v>18</v>
      </c>
      <c r="B21" s="2" t="s">
        <v>99</v>
      </c>
      <c r="C21" s="3" t="s">
        <v>49</v>
      </c>
      <c r="D21" s="15" t="s">
        <v>147</v>
      </c>
      <c r="E21" s="15" t="s">
        <v>148</v>
      </c>
      <c r="F21" s="15" t="s">
        <v>24</v>
      </c>
      <c r="G21" s="15" t="s">
        <v>50</v>
      </c>
      <c r="H21" s="19">
        <v>0.3</v>
      </c>
      <c r="I21" s="45">
        <v>314</v>
      </c>
    </row>
    <row r="22" spans="1:9" outlineLevel="2" x14ac:dyDescent="0.25">
      <c r="A22" s="6" t="s">
        <v>19</v>
      </c>
      <c r="B22" s="2" t="s">
        <v>103</v>
      </c>
      <c r="C22" s="3" t="s">
        <v>49</v>
      </c>
      <c r="D22" s="15" t="s">
        <v>147</v>
      </c>
      <c r="E22" s="15" t="s">
        <v>148</v>
      </c>
      <c r="F22" s="15" t="s">
        <v>24</v>
      </c>
      <c r="G22" s="15" t="s">
        <v>50</v>
      </c>
      <c r="H22" s="19">
        <v>30.9</v>
      </c>
      <c r="I22" s="45">
        <v>30953.1</v>
      </c>
    </row>
    <row r="23" spans="1:9" ht="13.5" customHeight="1" outlineLevel="1" x14ac:dyDescent="0.25">
      <c r="A23" s="40"/>
      <c r="B23" s="41"/>
      <c r="C23" s="42"/>
      <c r="D23" s="43"/>
      <c r="E23" s="27"/>
      <c r="F23" s="43" t="s">
        <v>80</v>
      </c>
      <c r="G23" s="27"/>
      <c r="H23" s="21">
        <f>SUM(H13:H22)</f>
        <v>1721.8999999999999</v>
      </c>
      <c r="I23" s="44">
        <f>SUBTOTAL(9,I13:I22)</f>
        <v>1721887.15</v>
      </c>
    </row>
    <row r="24" spans="1:9" outlineLevel="2" x14ac:dyDescent="0.25">
      <c r="A24" s="6" t="s">
        <v>3</v>
      </c>
      <c r="B24" s="2" t="s">
        <v>109</v>
      </c>
      <c r="C24" s="3" t="s">
        <v>51</v>
      </c>
      <c r="D24" s="15" t="s">
        <v>147</v>
      </c>
      <c r="E24" s="15" t="s">
        <v>148</v>
      </c>
      <c r="F24" s="15" t="s">
        <v>28</v>
      </c>
      <c r="G24" s="15" t="s">
        <v>48</v>
      </c>
      <c r="H24" s="19">
        <v>859.5</v>
      </c>
      <c r="I24" s="45">
        <v>859496</v>
      </c>
    </row>
    <row r="25" spans="1:9" outlineLevel="2" x14ac:dyDescent="0.25">
      <c r="A25" s="6" t="s">
        <v>4</v>
      </c>
      <c r="B25" s="2" t="s">
        <v>96</v>
      </c>
      <c r="C25" s="3" t="s">
        <v>51</v>
      </c>
      <c r="D25" s="15" t="s">
        <v>147</v>
      </c>
      <c r="E25" s="15" t="s">
        <v>148</v>
      </c>
      <c r="F25" s="15" t="s">
        <v>28</v>
      </c>
      <c r="G25" s="15" t="s">
        <v>48</v>
      </c>
      <c r="H25" s="19">
        <v>0.4</v>
      </c>
      <c r="I25" s="45">
        <v>443</v>
      </c>
    </row>
    <row r="26" spans="1:9" outlineLevel="2" x14ac:dyDescent="0.25">
      <c r="A26" s="6" t="s">
        <v>5</v>
      </c>
      <c r="B26" s="2" t="s">
        <v>113</v>
      </c>
      <c r="C26" s="3" t="s">
        <v>51</v>
      </c>
      <c r="D26" s="15" t="s">
        <v>147</v>
      </c>
      <c r="E26" s="15" t="s">
        <v>148</v>
      </c>
      <c r="F26" s="15" t="s">
        <v>28</v>
      </c>
      <c r="G26" s="15" t="s">
        <v>48</v>
      </c>
      <c r="H26" s="19">
        <v>0.8</v>
      </c>
      <c r="I26" s="45">
        <v>805</v>
      </c>
    </row>
    <row r="27" spans="1:9" outlineLevel="2" x14ac:dyDescent="0.25">
      <c r="A27" s="6" t="s">
        <v>7</v>
      </c>
      <c r="B27" s="2" t="s">
        <v>119</v>
      </c>
      <c r="C27" s="3" t="s">
        <v>51</v>
      </c>
      <c r="D27" s="15" t="s">
        <v>147</v>
      </c>
      <c r="E27" s="15" t="s">
        <v>148</v>
      </c>
      <c r="F27" s="15" t="s">
        <v>28</v>
      </c>
      <c r="G27" s="15" t="s">
        <v>48</v>
      </c>
      <c r="H27" s="19">
        <v>79.7</v>
      </c>
      <c r="I27" s="45">
        <v>79691.05</v>
      </c>
    </row>
    <row r="28" spans="1:9" ht="13.5" customHeight="1" outlineLevel="1" x14ac:dyDescent="0.25">
      <c r="A28" s="40"/>
      <c r="B28" s="41"/>
      <c r="C28" s="42"/>
      <c r="D28" s="43"/>
      <c r="E28" s="27"/>
      <c r="F28" s="43" t="s">
        <v>81</v>
      </c>
      <c r="G28" s="27"/>
      <c r="H28" s="21">
        <f>SUM(H24:H27)</f>
        <v>940.4</v>
      </c>
      <c r="I28" s="44">
        <f>SUM(I24:I27)</f>
        <v>940435.05</v>
      </c>
    </row>
    <row r="29" spans="1:9" ht="16.5" customHeight="1" outlineLevel="2" x14ac:dyDescent="0.25">
      <c r="A29" s="6" t="s">
        <v>10</v>
      </c>
      <c r="B29" s="2" t="s">
        <v>98</v>
      </c>
      <c r="C29" s="3" t="s">
        <v>43</v>
      </c>
      <c r="D29" s="15" t="s">
        <v>147</v>
      </c>
      <c r="E29" s="15" t="s">
        <v>148</v>
      </c>
      <c r="F29" s="15" t="s">
        <v>44</v>
      </c>
      <c r="G29" s="15" t="s">
        <v>48</v>
      </c>
      <c r="H29" s="19">
        <v>104.5</v>
      </c>
      <c r="I29" s="45">
        <v>104516</v>
      </c>
    </row>
    <row r="30" spans="1:9" ht="13.5" customHeight="1" outlineLevel="1" x14ac:dyDescent="0.25">
      <c r="A30" s="40"/>
      <c r="B30" s="41"/>
      <c r="C30" s="42"/>
      <c r="D30" s="43"/>
      <c r="E30" s="27"/>
      <c r="F30" s="43" t="s">
        <v>82</v>
      </c>
      <c r="G30" s="27"/>
      <c r="H30" s="21">
        <f>SUM(H29:H29)</f>
        <v>104.5</v>
      </c>
      <c r="I30" s="44">
        <f>SUBTOTAL(9,I29:I29)</f>
        <v>104516</v>
      </c>
    </row>
    <row r="31" spans="1:9" outlineLevel="2" x14ac:dyDescent="0.25">
      <c r="A31" s="6" t="s">
        <v>10</v>
      </c>
      <c r="B31" s="2" t="s">
        <v>98</v>
      </c>
      <c r="C31" s="3" t="s">
        <v>52</v>
      </c>
      <c r="D31" s="15" t="s">
        <v>147</v>
      </c>
      <c r="E31" s="15" t="s">
        <v>148</v>
      </c>
      <c r="F31" s="15" t="s">
        <v>23</v>
      </c>
      <c r="G31" s="15" t="s">
        <v>48</v>
      </c>
      <c r="H31" s="19">
        <v>76.3</v>
      </c>
      <c r="I31" s="45">
        <v>76273.97</v>
      </c>
    </row>
    <row r="32" spans="1:9" ht="13.5" customHeight="1" outlineLevel="1" x14ac:dyDescent="0.25">
      <c r="A32" s="40"/>
      <c r="B32" s="41"/>
      <c r="C32" s="42"/>
      <c r="D32" s="43"/>
      <c r="E32" s="27"/>
      <c r="F32" s="43" t="s">
        <v>83</v>
      </c>
      <c r="G32" s="27"/>
      <c r="H32" s="21">
        <f>SUM(H31:H31)</f>
        <v>76.3</v>
      </c>
      <c r="I32" s="44">
        <f>SUBTOTAL(9,I31:I31)</f>
        <v>76273.97</v>
      </c>
    </row>
    <row r="33" spans="1:9" outlineLevel="2" x14ac:dyDescent="0.25">
      <c r="A33" s="6" t="s">
        <v>3</v>
      </c>
      <c r="B33" s="2" t="s">
        <v>110</v>
      </c>
      <c r="C33" s="3" t="s">
        <v>54</v>
      </c>
      <c r="D33" s="15" t="s">
        <v>147</v>
      </c>
      <c r="E33" s="15" t="s">
        <v>148</v>
      </c>
      <c r="F33" s="15" t="s">
        <v>26</v>
      </c>
      <c r="G33" s="15" t="s">
        <v>55</v>
      </c>
      <c r="H33" s="19">
        <v>406.8</v>
      </c>
      <c r="I33" s="45">
        <v>406775</v>
      </c>
    </row>
    <row r="34" spans="1:9" outlineLevel="2" x14ac:dyDescent="0.25">
      <c r="A34" s="6" t="s">
        <v>4</v>
      </c>
      <c r="B34" s="2" t="s">
        <v>97</v>
      </c>
      <c r="C34" s="3" t="s">
        <v>54</v>
      </c>
      <c r="D34" s="15" t="s">
        <v>147</v>
      </c>
      <c r="E34" s="15" t="s">
        <v>148</v>
      </c>
      <c r="F34" s="15" t="s">
        <v>26</v>
      </c>
      <c r="G34" s="15" t="s">
        <v>55</v>
      </c>
      <c r="H34" s="19">
        <v>91.2</v>
      </c>
      <c r="I34" s="45">
        <v>91165</v>
      </c>
    </row>
    <row r="35" spans="1:9" outlineLevel="2" x14ac:dyDescent="0.25">
      <c r="A35" s="6" t="s">
        <v>20</v>
      </c>
      <c r="B35" s="2" t="s">
        <v>88</v>
      </c>
      <c r="C35" s="3" t="s">
        <v>54</v>
      </c>
      <c r="D35" s="15" t="s">
        <v>147</v>
      </c>
      <c r="E35" s="15" t="s">
        <v>148</v>
      </c>
      <c r="F35" s="15" t="s">
        <v>26</v>
      </c>
      <c r="G35" s="15" t="s">
        <v>55</v>
      </c>
      <c r="H35" s="19">
        <v>160.30000000000001</v>
      </c>
      <c r="I35" s="45">
        <v>160351.1</v>
      </c>
    </row>
    <row r="36" spans="1:9" outlineLevel="2" x14ac:dyDescent="0.25">
      <c r="A36" s="6" t="s">
        <v>11</v>
      </c>
      <c r="B36" s="2" t="s">
        <v>115</v>
      </c>
      <c r="C36" s="3" t="s">
        <v>54</v>
      </c>
      <c r="D36" s="15" t="s">
        <v>147</v>
      </c>
      <c r="E36" s="15" t="s">
        <v>148</v>
      </c>
      <c r="F36" s="15" t="s">
        <v>26</v>
      </c>
      <c r="G36" s="15" t="s">
        <v>55</v>
      </c>
      <c r="H36" s="19">
        <v>94.5</v>
      </c>
      <c r="I36" s="45">
        <v>94460</v>
      </c>
    </row>
    <row r="37" spans="1:9" outlineLevel="2" x14ac:dyDescent="0.25">
      <c r="A37" s="6" t="s">
        <v>5</v>
      </c>
      <c r="B37" s="2" t="s">
        <v>87</v>
      </c>
      <c r="C37" s="3" t="s">
        <v>54</v>
      </c>
      <c r="D37" s="15" t="s">
        <v>147</v>
      </c>
      <c r="E37" s="15" t="s">
        <v>148</v>
      </c>
      <c r="F37" s="15" t="s">
        <v>26</v>
      </c>
      <c r="G37" s="15" t="s">
        <v>55</v>
      </c>
      <c r="H37" s="19">
        <v>12.2</v>
      </c>
      <c r="I37" s="45">
        <v>12253.8</v>
      </c>
    </row>
    <row r="38" spans="1:9" outlineLevel="2" x14ac:dyDescent="0.25">
      <c r="A38" s="6" t="s">
        <v>13</v>
      </c>
      <c r="B38" s="2" t="s">
        <v>106</v>
      </c>
      <c r="C38" s="3" t="s">
        <v>54</v>
      </c>
      <c r="D38" s="15" t="s">
        <v>147</v>
      </c>
      <c r="E38" s="15" t="s">
        <v>148</v>
      </c>
      <c r="F38" s="15" t="s">
        <v>26</v>
      </c>
      <c r="G38" s="15" t="s">
        <v>55</v>
      </c>
      <c r="H38" s="19">
        <v>17.5</v>
      </c>
      <c r="I38" s="45">
        <v>17500</v>
      </c>
    </row>
    <row r="39" spans="1:9" outlineLevel="2" x14ac:dyDescent="0.25">
      <c r="A39" s="6" t="s">
        <v>6</v>
      </c>
      <c r="B39" s="2" t="s">
        <v>108</v>
      </c>
      <c r="C39" s="3" t="s">
        <v>54</v>
      </c>
      <c r="D39" s="15" t="s">
        <v>147</v>
      </c>
      <c r="E39" s="15" t="s">
        <v>148</v>
      </c>
      <c r="F39" s="15" t="s">
        <v>26</v>
      </c>
      <c r="G39" s="15" t="s">
        <v>55</v>
      </c>
      <c r="H39" s="19">
        <v>64.7</v>
      </c>
      <c r="I39" s="45">
        <v>64749</v>
      </c>
    </row>
    <row r="40" spans="1:9" outlineLevel="2" x14ac:dyDescent="0.25">
      <c r="A40" s="6" t="s">
        <v>14</v>
      </c>
      <c r="B40" s="2" t="s">
        <v>89</v>
      </c>
      <c r="C40" s="3" t="s">
        <v>54</v>
      </c>
      <c r="D40" s="15" t="s">
        <v>147</v>
      </c>
      <c r="E40" s="15" t="s">
        <v>148</v>
      </c>
      <c r="F40" s="15" t="s">
        <v>26</v>
      </c>
      <c r="G40" s="15" t="s">
        <v>55</v>
      </c>
      <c r="H40" s="19">
        <v>48.5</v>
      </c>
      <c r="I40" s="45">
        <v>48498</v>
      </c>
    </row>
    <row r="41" spans="1:9" outlineLevel="2" x14ac:dyDescent="0.25">
      <c r="A41" s="6" t="s">
        <v>53</v>
      </c>
      <c r="B41" s="2" t="s">
        <v>100</v>
      </c>
      <c r="C41" s="3" t="s">
        <v>54</v>
      </c>
      <c r="D41" s="15" t="s">
        <v>147</v>
      </c>
      <c r="E41" s="15" t="s">
        <v>148</v>
      </c>
      <c r="F41" s="15" t="s">
        <v>26</v>
      </c>
      <c r="G41" s="15" t="s">
        <v>55</v>
      </c>
      <c r="H41" s="19">
        <v>790.6</v>
      </c>
      <c r="I41" s="45">
        <v>790562.5</v>
      </c>
    </row>
    <row r="42" spans="1:9" ht="13.5" customHeight="1" outlineLevel="1" x14ac:dyDescent="0.25">
      <c r="A42" s="40"/>
      <c r="B42" s="41"/>
      <c r="C42" s="42"/>
      <c r="D42" s="43"/>
      <c r="E42" s="27"/>
      <c r="F42" s="43" t="s">
        <v>152</v>
      </c>
      <c r="G42" s="27"/>
      <c r="H42" s="21">
        <f>SUM(H33:H41)</f>
        <v>1686.3000000000002</v>
      </c>
      <c r="I42" s="44">
        <f>SUM(I33:I41)</f>
        <v>1686314.4</v>
      </c>
    </row>
    <row r="43" spans="1:9" outlineLevel="2" x14ac:dyDescent="0.25">
      <c r="A43" s="6" t="s">
        <v>77</v>
      </c>
      <c r="B43" s="2" t="s">
        <v>117</v>
      </c>
      <c r="C43" s="3" t="s">
        <v>203</v>
      </c>
      <c r="D43" s="15" t="s">
        <v>147</v>
      </c>
      <c r="E43" s="15" t="s">
        <v>165</v>
      </c>
      <c r="F43" s="15" t="s">
        <v>25</v>
      </c>
      <c r="G43" s="15" t="s">
        <v>56</v>
      </c>
      <c r="H43" s="19">
        <v>0.1</v>
      </c>
      <c r="I43" s="45">
        <v>33</v>
      </c>
    </row>
    <row r="44" spans="1:9" ht="13.5" customHeight="1" outlineLevel="1" x14ac:dyDescent="0.25">
      <c r="A44" s="40"/>
      <c r="B44" s="41"/>
      <c r="C44" s="42"/>
      <c r="D44" s="43"/>
      <c r="E44" s="27"/>
      <c r="F44" s="43" t="s">
        <v>239</v>
      </c>
      <c r="G44" s="27"/>
      <c r="H44" s="21">
        <f>SUM(H43)</f>
        <v>0.1</v>
      </c>
      <c r="I44" s="44">
        <f>SUM(I43)</f>
        <v>33</v>
      </c>
    </row>
    <row r="45" spans="1:9" outlineLevel="2" x14ac:dyDescent="0.25">
      <c r="A45" s="6" t="s">
        <v>9</v>
      </c>
      <c r="B45" s="2" t="s">
        <v>91</v>
      </c>
      <c r="C45" s="3" t="s">
        <v>202</v>
      </c>
      <c r="D45" s="15" t="s">
        <v>147</v>
      </c>
      <c r="E45" s="15" t="s">
        <v>148</v>
      </c>
      <c r="F45" s="15" t="s">
        <v>30</v>
      </c>
      <c r="G45" s="15" t="s">
        <v>55</v>
      </c>
      <c r="H45" s="19">
        <v>17.3</v>
      </c>
      <c r="I45" s="45">
        <v>17336</v>
      </c>
    </row>
    <row r="46" spans="1:9" ht="13.5" customHeight="1" outlineLevel="1" x14ac:dyDescent="0.25">
      <c r="A46" s="40"/>
      <c r="B46" s="41"/>
      <c r="C46" s="42"/>
      <c r="D46" s="43"/>
      <c r="E46" s="27"/>
      <c r="F46" s="43" t="s">
        <v>153</v>
      </c>
      <c r="G46" s="27"/>
      <c r="H46" s="21">
        <f>SUM(H45)</f>
        <v>17.3</v>
      </c>
      <c r="I46" s="44">
        <f>SUBTOTAL(9,I45:I45)</f>
        <v>17336</v>
      </c>
    </row>
    <row r="47" spans="1:9" outlineLevel="2" x14ac:dyDescent="0.25">
      <c r="A47" s="2" t="s">
        <v>2</v>
      </c>
      <c r="B47" s="2" t="s">
        <v>102</v>
      </c>
      <c r="C47" s="3" t="s">
        <v>45</v>
      </c>
      <c r="D47" s="15" t="s">
        <v>147</v>
      </c>
      <c r="E47" s="15" t="s">
        <v>148</v>
      </c>
      <c r="F47" s="15" t="s">
        <v>42</v>
      </c>
      <c r="G47" s="15" t="s">
        <v>50</v>
      </c>
      <c r="H47" s="19">
        <f>ROUND(I47/1000,1)</f>
        <v>4.7</v>
      </c>
      <c r="I47" s="10">
        <v>4716.2299999999996</v>
      </c>
    </row>
    <row r="48" spans="1:9" outlineLevel="2" x14ac:dyDescent="0.25">
      <c r="A48" s="2" t="s">
        <v>4</v>
      </c>
      <c r="B48" s="2" t="s">
        <v>95</v>
      </c>
      <c r="C48" s="3" t="s">
        <v>45</v>
      </c>
      <c r="D48" s="15" t="s">
        <v>147</v>
      </c>
      <c r="E48" s="15" t="s">
        <v>148</v>
      </c>
      <c r="F48" s="15" t="s">
        <v>42</v>
      </c>
      <c r="G48" s="15" t="s">
        <v>50</v>
      </c>
      <c r="H48" s="19">
        <f t="shared" ref="H48:H70" si="0">ROUND(I48/1000,1)</f>
        <v>42.3</v>
      </c>
      <c r="I48" s="10">
        <v>42313</v>
      </c>
    </row>
    <row r="49" spans="1:9" outlineLevel="2" x14ac:dyDescent="0.25">
      <c r="A49" s="2" t="s">
        <v>9</v>
      </c>
      <c r="B49" s="2" t="s">
        <v>90</v>
      </c>
      <c r="C49" s="3" t="s">
        <v>45</v>
      </c>
      <c r="D49" s="15" t="s">
        <v>147</v>
      </c>
      <c r="E49" s="15" t="s">
        <v>148</v>
      </c>
      <c r="F49" s="15" t="s">
        <v>42</v>
      </c>
      <c r="G49" s="15" t="s">
        <v>50</v>
      </c>
      <c r="H49" s="19">
        <f t="shared" si="0"/>
        <v>826.8</v>
      </c>
      <c r="I49" s="10">
        <v>826815.13</v>
      </c>
    </row>
    <row r="50" spans="1:9" outlineLevel="2" x14ac:dyDescent="0.25">
      <c r="A50" s="2" t="s">
        <v>20</v>
      </c>
      <c r="B50" s="2" t="s">
        <v>151</v>
      </c>
      <c r="C50" s="3" t="s">
        <v>46</v>
      </c>
      <c r="D50" s="15" t="s">
        <v>147</v>
      </c>
      <c r="E50" s="15" t="s">
        <v>148</v>
      </c>
      <c r="F50" s="15" t="s">
        <v>42</v>
      </c>
      <c r="G50" s="15" t="s">
        <v>50</v>
      </c>
      <c r="H50" s="19">
        <f t="shared" si="0"/>
        <v>104.2</v>
      </c>
      <c r="I50" s="10">
        <v>104240.74</v>
      </c>
    </row>
    <row r="51" spans="1:9" outlineLevel="2" x14ac:dyDescent="0.25">
      <c r="A51" s="2" t="s">
        <v>10</v>
      </c>
      <c r="B51" s="2" t="s">
        <v>120</v>
      </c>
      <c r="C51" s="3" t="s">
        <v>46</v>
      </c>
      <c r="D51" s="15" t="s">
        <v>147</v>
      </c>
      <c r="E51" s="15" t="s">
        <v>148</v>
      </c>
      <c r="F51" s="15" t="s">
        <v>42</v>
      </c>
      <c r="G51" s="15" t="s">
        <v>50</v>
      </c>
      <c r="H51" s="19">
        <f t="shared" si="0"/>
        <v>324.8</v>
      </c>
      <c r="I51" s="10">
        <v>324841.36</v>
      </c>
    </row>
    <row r="52" spans="1:9" outlineLevel="2" x14ac:dyDescent="0.25">
      <c r="A52" s="2" t="s">
        <v>12</v>
      </c>
      <c r="B52" s="2" t="s">
        <v>101</v>
      </c>
      <c r="C52" s="3" t="s">
        <v>46</v>
      </c>
      <c r="D52" s="15" t="s">
        <v>147</v>
      </c>
      <c r="E52" s="15" t="s">
        <v>148</v>
      </c>
      <c r="F52" s="15" t="s">
        <v>42</v>
      </c>
      <c r="G52" s="15" t="s">
        <v>50</v>
      </c>
      <c r="H52" s="19">
        <f t="shared" si="0"/>
        <v>245.5</v>
      </c>
      <c r="I52" s="10">
        <v>245496.27</v>
      </c>
    </row>
    <row r="53" spans="1:9" outlineLevel="2" x14ac:dyDescent="0.25">
      <c r="A53" s="2" t="s">
        <v>21</v>
      </c>
      <c r="B53" s="2" t="s">
        <v>94</v>
      </c>
      <c r="C53" s="3" t="s">
        <v>46</v>
      </c>
      <c r="D53" s="15" t="s">
        <v>147</v>
      </c>
      <c r="E53" s="15" t="s">
        <v>148</v>
      </c>
      <c r="F53" s="15" t="s">
        <v>42</v>
      </c>
      <c r="G53" s="15" t="s">
        <v>50</v>
      </c>
      <c r="H53" s="19">
        <f t="shared" si="0"/>
        <v>238.7</v>
      </c>
      <c r="I53" s="10">
        <v>238745.38</v>
      </c>
    </row>
    <row r="54" spans="1:9" outlineLevel="2" x14ac:dyDescent="0.25">
      <c r="A54" s="2" t="s">
        <v>18</v>
      </c>
      <c r="B54" s="2" t="s">
        <v>99</v>
      </c>
      <c r="C54" s="3" t="s">
        <v>46</v>
      </c>
      <c r="D54" s="15" t="s">
        <v>147</v>
      </c>
      <c r="E54" s="15" t="s">
        <v>148</v>
      </c>
      <c r="F54" s="15" t="s">
        <v>42</v>
      </c>
      <c r="G54" s="15" t="s">
        <v>50</v>
      </c>
      <c r="H54" s="19">
        <f t="shared" si="0"/>
        <v>72.400000000000006</v>
      </c>
      <c r="I54" s="10">
        <v>72429.37</v>
      </c>
    </row>
    <row r="55" spans="1:9" outlineLevel="2" x14ac:dyDescent="0.25">
      <c r="A55" s="2" t="s">
        <v>19</v>
      </c>
      <c r="B55" s="2" t="s">
        <v>103</v>
      </c>
      <c r="C55" s="3" t="s">
        <v>46</v>
      </c>
      <c r="D55" s="15" t="s">
        <v>147</v>
      </c>
      <c r="E55" s="15" t="s">
        <v>148</v>
      </c>
      <c r="F55" s="15" t="s">
        <v>42</v>
      </c>
      <c r="G55" s="15" t="s">
        <v>50</v>
      </c>
      <c r="H55" s="19">
        <f t="shared" si="0"/>
        <v>33.700000000000003</v>
      </c>
      <c r="I55" s="10">
        <v>33682.519999999997</v>
      </c>
    </row>
    <row r="56" spans="1:9" outlineLevel="2" x14ac:dyDescent="0.25">
      <c r="A56" s="2" t="s">
        <v>58</v>
      </c>
      <c r="B56" s="2" t="s">
        <v>128</v>
      </c>
      <c r="C56" s="3" t="s">
        <v>46</v>
      </c>
      <c r="D56" s="15" t="s">
        <v>147</v>
      </c>
      <c r="E56" s="15" t="s">
        <v>148</v>
      </c>
      <c r="F56" s="15" t="s">
        <v>42</v>
      </c>
      <c r="G56" s="15" t="s">
        <v>50</v>
      </c>
      <c r="H56" s="19">
        <f t="shared" si="0"/>
        <v>10.199999999999999</v>
      </c>
      <c r="I56" s="10">
        <v>10187</v>
      </c>
    </row>
    <row r="57" spans="1:9" outlineLevel="2" x14ac:dyDescent="0.25">
      <c r="A57" s="2" t="s">
        <v>73</v>
      </c>
      <c r="B57" s="2" t="s">
        <v>93</v>
      </c>
      <c r="C57" s="3" t="s">
        <v>46</v>
      </c>
      <c r="D57" s="15" t="s">
        <v>147</v>
      </c>
      <c r="E57" s="15" t="s">
        <v>148</v>
      </c>
      <c r="F57" s="15" t="s">
        <v>42</v>
      </c>
      <c r="G57" s="15" t="s">
        <v>50</v>
      </c>
      <c r="H57" s="19">
        <f t="shared" si="0"/>
        <v>3.5</v>
      </c>
      <c r="I57" s="108">
        <v>3476.82</v>
      </c>
    </row>
    <row r="58" spans="1:9" outlineLevel="2" x14ac:dyDescent="0.25">
      <c r="A58" s="2" t="s">
        <v>121</v>
      </c>
      <c r="B58" s="2" t="s">
        <v>122</v>
      </c>
      <c r="C58" s="3" t="s">
        <v>46</v>
      </c>
      <c r="D58" s="15" t="s">
        <v>147</v>
      </c>
      <c r="E58" s="15" t="s">
        <v>148</v>
      </c>
      <c r="F58" s="15" t="s">
        <v>42</v>
      </c>
      <c r="G58" s="15" t="s">
        <v>50</v>
      </c>
      <c r="H58" s="109">
        <v>4.8</v>
      </c>
      <c r="I58" s="10">
        <v>4851</v>
      </c>
    </row>
    <row r="59" spans="1:9" outlineLevel="2" x14ac:dyDescent="0.25">
      <c r="A59" s="2" t="s">
        <v>60</v>
      </c>
      <c r="B59" s="2" t="s">
        <v>127</v>
      </c>
      <c r="C59" s="3" t="s">
        <v>46</v>
      </c>
      <c r="D59" s="15" t="s">
        <v>147</v>
      </c>
      <c r="E59" s="15" t="s">
        <v>148</v>
      </c>
      <c r="F59" s="15" t="s">
        <v>42</v>
      </c>
      <c r="G59" s="15" t="s">
        <v>50</v>
      </c>
      <c r="H59" s="19">
        <f t="shared" si="0"/>
        <v>41.6</v>
      </c>
      <c r="I59" s="10">
        <v>41564.26</v>
      </c>
    </row>
    <row r="60" spans="1:9" outlineLevel="2" x14ac:dyDescent="0.25">
      <c r="A60" s="2" t="s">
        <v>53</v>
      </c>
      <c r="B60" s="2" t="s">
        <v>112</v>
      </c>
      <c r="C60" s="3" t="s">
        <v>46</v>
      </c>
      <c r="D60" s="15" t="s">
        <v>147</v>
      </c>
      <c r="E60" s="15" t="s">
        <v>148</v>
      </c>
      <c r="F60" s="15" t="s">
        <v>42</v>
      </c>
      <c r="G60" s="15" t="s">
        <v>50</v>
      </c>
      <c r="H60" s="109">
        <v>0.1</v>
      </c>
      <c r="I60" s="10">
        <v>23.71</v>
      </c>
    </row>
    <row r="61" spans="1:9" outlineLevel="2" x14ac:dyDescent="0.25">
      <c r="A61" s="2" t="s">
        <v>63</v>
      </c>
      <c r="B61" s="2" t="s">
        <v>126</v>
      </c>
      <c r="C61" s="3" t="s">
        <v>46</v>
      </c>
      <c r="D61" s="15" t="s">
        <v>147</v>
      </c>
      <c r="E61" s="15" t="s">
        <v>148</v>
      </c>
      <c r="F61" s="15" t="s">
        <v>42</v>
      </c>
      <c r="G61" s="15" t="s">
        <v>50</v>
      </c>
      <c r="H61" s="19">
        <f t="shared" si="0"/>
        <v>23</v>
      </c>
      <c r="I61" s="10">
        <v>22990.21</v>
      </c>
    </row>
    <row r="62" spans="1:9" outlineLevel="2" x14ac:dyDescent="0.25">
      <c r="A62" s="2" t="s">
        <v>64</v>
      </c>
      <c r="B62" s="2" t="s">
        <v>131</v>
      </c>
      <c r="C62" s="3" t="s">
        <v>46</v>
      </c>
      <c r="D62" s="15" t="s">
        <v>147</v>
      </c>
      <c r="E62" s="15" t="s">
        <v>148</v>
      </c>
      <c r="F62" s="15" t="s">
        <v>42</v>
      </c>
      <c r="G62" s="15" t="s">
        <v>50</v>
      </c>
      <c r="H62" s="19">
        <f t="shared" si="0"/>
        <v>12</v>
      </c>
      <c r="I62" s="10">
        <v>11980</v>
      </c>
    </row>
    <row r="63" spans="1:9" outlineLevel="2" x14ac:dyDescent="0.25">
      <c r="A63" s="2" t="s">
        <v>65</v>
      </c>
      <c r="B63" s="2" t="s">
        <v>92</v>
      </c>
      <c r="C63" s="3" t="s">
        <v>46</v>
      </c>
      <c r="D63" s="15" t="s">
        <v>147</v>
      </c>
      <c r="E63" s="15" t="s">
        <v>148</v>
      </c>
      <c r="F63" s="15" t="s">
        <v>42</v>
      </c>
      <c r="G63" s="15" t="s">
        <v>50</v>
      </c>
      <c r="H63" s="19">
        <f t="shared" si="0"/>
        <v>11.8</v>
      </c>
      <c r="I63" s="10">
        <v>11796</v>
      </c>
    </row>
    <row r="64" spans="1:9" outlineLevel="2" x14ac:dyDescent="0.25">
      <c r="A64" s="2" t="s">
        <v>66</v>
      </c>
      <c r="B64" s="2" t="s">
        <v>125</v>
      </c>
      <c r="C64" s="3" t="s">
        <v>46</v>
      </c>
      <c r="D64" s="15" t="s">
        <v>147</v>
      </c>
      <c r="E64" s="15" t="s">
        <v>148</v>
      </c>
      <c r="F64" s="15" t="s">
        <v>42</v>
      </c>
      <c r="G64" s="15" t="s">
        <v>50</v>
      </c>
      <c r="H64" s="19">
        <f t="shared" si="0"/>
        <v>28.2</v>
      </c>
      <c r="I64" s="10">
        <v>28224.17</v>
      </c>
    </row>
    <row r="65" spans="1:9" outlineLevel="2" x14ac:dyDescent="0.25">
      <c r="A65" s="2" t="s">
        <v>67</v>
      </c>
      <c r="B65" s="2" t="s">
        <v>135</v>
      </c>
      <c r="C65" s="3" t="s">
        <v>46</v>
      </c>
      <c r="D65" s="15" t="s">
        <v>147</v>
      </c>
      <c r="E65" s="15" t="s">
        <v>148</v>
      </c>
      <c r="F65" s="15" t="s">
        <v>42</v>
      </c>
      <c r="G65" s="15" t="s">
        <v>50</v>
      </c>
      <c r="H65" s="19">
        <f t="shared" si="0"/>
        <v>16.3</v>
      </c>
      <c r="I65" s="10">
        <v>16322</v>
      </c>
    </row>
    <row r="66" spans="1:9" outlineLevel="2" x14ac:dyDescent="0.25">
      <c r="A66" s="2" t="s">
        <v>69</v>
      </c>
      <c r="B66" s="2" t="s">
        <v>123</v>
      </c>
      <c r="C66" s="3" t="s">
        <v>46</v>
      </c>
      <c r="D66" s="15" t="s">
        <v>147</v>
      </c>
      <c r="E66" s="15" t="s">
        <v>148</v>
      </c>
      <c r="F66" s="15" t="s">
        <v>42</v>
      </c>
      <c r="G66" s="15" t="s">
        <v>50</v>
      </c>
      <c r="H66" s="19">
        <f t="shared" si="0"/>
        <v>11.7</v>
      </c>
      <c r="I66" s="10">
        <v>11658.74</v>
      </c>
    </row>
    <row r="67" spans="1:9" outlineLevel="2" x14ac:dyDescent="0.25">
      <c r="A67" s="2" t="s">
        <v>70</v>
      </c>
      <c r="B67" s="2" t="s">
        <v>133</v>
      </c>
      <c r="C67" s="3" t="s">
        <v>46</v>
      </c>
      <c r="D67" s="15" t="s">
        <v>147</v>
      </c>
      <c r="E67" s="15" t="s">
        <v>148</v>
      </c>
      <c r="F67" s="15" t="s">
        <v>42</v>
      </c>
      <c r="G67" s="15" t="s">
        <v>50</v>
      </c>
      <c r="H67" s="19">
        <f t="shared" si="0"/>
        <v>4</v>
      </c>
      <c r="I67" s="10">
        <v>3970</v>
      </c>
    </row>
    <row r="68" spans="1:9" outlineLevel="2" x14ac:dyDescent="0.25">
      <c r="A68" s="2" t="s">
        <v>71</v>
      </c>
      <c r="B68" s="2" t="s">
        <v>111</v>
      </c>
      <c r="C68" s="3" t="s">
        <v>46</v>
      </c>
      <c r="D68" s="15" t="s">
        <v>147</v>
      </c>
      <c r="E68" s="15" t="s">
        <v>148</v>
      </c>
      <c r="F68" s="15" t="s">
        <v>42</v>
      </c>
      <c r="G68" s="15" t="s">
        <v>50</v>
      </c>
      <c r="H68" s="19">
        <f t="shared" si="0"/>
        <v>15.3</v>
      </c>
      <c r="I68" s="10">
        <v>15331.5</v>
      </c>
    </row>
    <row r="69" spans="1:9" outlineLevel="2" x14ac:dyDescent="0.25">
      <c r="A69" s="2" t="s">
        <v>129</v>
      </c>
      <c r="B69" s="2" t="s">
        <v>130</v>
      </c>
      <c r="C69" s="3" t="s">
        <v>46</v>
      </c>
      <c r="D69" s="15" t="s">
        <v>147</v>
      </c>
      <c r="E69" s="15" t="s">
        <v>148</v>
      </c>
      <c r="F69" s="15" t="s">
        <v>42</v>
      </c>
      <c r="G69" s="15" t="s">
        <v>50</v>
      </c>
      <c r="H69" s="19">
        <f t="shared" si="0"/>
        <v>40.299999999999997</v>
      </c>
      <c r="I69" s="10">
        <v>40281.949999999997</v>
      </c>
    </row>
    <row r="70" spans="1:9" outlineLevel="2" x14ac:dyDescent="0.25">
      <c r="A70" s="2" t="s">
        <v>57</v>
      </c>
      <c r="B70" s="2" t="s">
        <v>124</v>
      </c>
      <c r="C70" s="3" t="s">
        <v>46</v>
      </c>
      <c r="D70" s="15" t="s">
        <v>147</v>
      </c>
      <c r="E70" s="15" t="s">
        <v>148</v>
      </c>
      <c r="F70" s="15" t="s">
        <v>42</v>
      </c>
      <c r="G70" s="15" t="s">
        <v>50</v>
      </c>
      <c r="H70" s="19">
        <f t="shared" si="0"/>
        <v>71.099999999999994</v>
      </c>
      <c r="I70" s="10">
        <v>71077.350000000006</v>
      </c>
    </row>
    <row r="71" spans="1:9" ht="13.5" customHeight="1" outlineLevel="1" x14ac:dyDescent="0.25">
      <c r="A71" s="40"/>
      <c r="B71" s="41"/>
      <c r="C71" s="42"/>
      <c r="D71" s="43"/>
      <c r="E71" s="27"/>
      <c r="F71" s="43" t="s">
        <v>156</v>
      </c>
      <c r="G71" s="27"/>
      <c r="H71" s="21">
        <f>SUM(H47:H70)</f>
        <v>2187</v>
      </c>
      <c r="I71" s="44">
        <f>SUM(I47:I70)</f>
        <v>2187014.71</v>
      </c>
    </row>
    <row r="72" spans="1:9" outlineLevel="2" x14ac:dyDescent="0.25">
      <c r="A72" s="2" t="s">
        <v>2</v>
      </c>
      <c r="B72" s="2" t="s">
        <v>102</v>
      </c>
      <c r="C72" s="3" t="s">
        <v>85</v>
      </c>
      <c r="D72" s="15" t="s">
        <v>147</v>
      </c>
      <c r="E72" s="15" t="s">
        <v>148</v>
      </c>
      <c r="F72" s="15" t="s">
        <v>72</v>
      </c>
      <c r="G72" s="15" t="s">
        <v>50</v>
      </c>
      <c r="H72" s="19">
        <f t="shared" ref="H72:H96" si="1">ROUND(I72/1000,1)</f>
        <v>0</v>
      </c>
      <c r="I72" s="10">
        <v>1</v>
      </c>
    </row>
    <row r="73" spans="1:9" outlineLevel="2" x14ac:dyDescent="0.25">
      <c r="A73" s="2" t="s">
        <v>4</v>
      </c>
      <c r="B73" s="2" t="s">
        <v>95</v>
      </c>
      <c r="C73" s="3" t="s">
        <v>85</v>
      </c>
      <c r="D73" s="15" t="s">
        <v>147</v>
      </c>
      <c r="E73" s="15" t="s">
        <v>148</v>
      </c>
      <c r="F73" s="15" t="s">
        <v>72</v>
      </c>
      <c r="G73" s="15" t="s">
        <v>50</v>
      </c>
      <c r="H73" s="19">
        <f t="shared" si="1"/>
        <v>20.7</v>
      </c>
      <c r="I73" s="10">
        <v>20701</v>
      </c>
    </row>
    <row r="74" spans="1:9" outlineLevel="2" x14ac:dyDescent="0.25">
      <c r="A74" s="2" t="s">
        <v>9</v>
      </c>
      <c r="B74" s="2" t="s">
        <v>90</v>
      </c>
      <c r="C74" s="3" t="s">
        <v>85</v>
      </c>
      <c r="D74" s="15" t="s">
        <v>147</v>
      </c>
      <c r="E74" s="15" t="s">
        <v>148</v>
      </c>
      <c r="F74" s="15" t="s">
        <v>72</v>
      </c>
      <c r="G74" s="15" t="s">
        <v>50</v>
      </c>
      <c r="H74" s="19">
        <f t="shared" si="1"/>
        <v>19.8</v>
      </c>
      <c r="I74" s="10">
        <v>19798</v>
      </c>
    </row>
    <row r="75" spans="1:9" outlineLevel="2" x14ac:dyDescent="0.25">
      <c r="A75" s="2" t="s">
        <v>20</v>
      </c>
      <c r="B75" s="2" t="s">
        <v>151</v>
      </c>
      <c r="C75" s="3" t="s">
        <v>85</v>
      </c>
      <c r="D75" s="15" t="s">
        <v>147</v>
      </c>
      <c r="E75" s="15" t="s">
        <v>148</v>
      </c>
      <c r="F75" s="15" t="s">
        <v>72</v>
      </c>
      <c r="G75" s="15" t="s">
        <v>50</v>
      </c>
      <c r="H75" s="19">
        <f t="shared" si="1"/>
        <v>25.4</v>
      </c>
      <c r="I75" s="10">
        <v>25417.84</v>
      </c>
    </row>
    <row r="76" spans="1:9" outlineLevel="2" x14ac:dyDescent="0.25">
      <c r="A76" s="2" t="s">
        <v>10</v>
      </c>
      <c r="B76" s="2" t="s">
        <v>120</v>
      </c>
      <c r="C76" s="3" t="s">
        <v>85</v>
      </c>
      <c r="D76" s="15" t="s">
        <v>147</v>
      </c>
      <c r="E76" s="15" t="s">
        <v>148</v>
      </c>
      <c r="F76" s="15" t="s">
        <v>72</v>
      </c>
      <c r="G76" s="15" t="s">
        <v>50</v>
      </c>
      <c r="H76" s="109">
        <v>301.60000000000002</v>
      </c>
      <c r="I76" s="10">
        <v>301650.24</v>
      </c>
    </row>
    <row r="77" spans="1:9" outlineLevel="2" x14ac:dyDescent="0.25">
      <c r="A77" s="2" t="s">
        <v>18</v>
      </c>
      <c r="B77" s="2" t="s">
        <v>99</v>
      </c>
      <c r="C77" s="3" t="s">
        <v>85</v>
      </c>
      <c r="D77" s="15" t="s">
        <v>147</v>
      </c>
      <c r="E77" s="15" t="s">
        <v>148</v>
      </c>
      <c r="F77" s="15" t="s">
        <v>72</v>
      </c>
      <c r="G77" s="15" t="s">
        <v>50</v>
      </c>
      <c r="H77" s="19">
        <f t="shared" si="1"/>
        <v>0.9</v>
      </c>
      <c r="I77" s="10">
        <v>921</v>
      </c>
    </row>
    <row r="78" spans="1:9" outlineLevel="2" x14ac:dyDescent="0.25">
      <c r="A78" s="2" t="s">
        <v>19</v>
      </c>
      <c r="B78" s="2" t="s">
        <v>103</v>
      </c>
      <c r="C78" s="3" t="s">
        <v>85</v>
      </c>
      <c r="D78" s="15" t="s">
        <v>147</v>
      </c>
      <c r="E78" s="15" t="s">
        <v>148</v>
      </c>
      <c r="F78" s="15" t="s">
        <v>72</v>
      </c>
      <c r="G78" s="15" t="s">
        <v>50</v>
      </c>
      <c r="H78" s="19">
        <f t="shared" si="1"/>
        <v>0</v>
      </c>
      <c r="I78" s="10">
        <v>7.12</v>
      </c>
    </row>
    <row r="79" spans="1:9" outlineLevel="2" x14ac:dyDescent="0.25">
      <c r="A79" s="2" t="s">
        <v>121</v>
      </c>
      <c r="B79" s="2" t="s">
        <v>122</v>
      </c>
      <c r="C79" s="3" t="s">
        <v>85</v>
      </c>
      <c r="D79" s="15" t="s">
        <v>147</v>
      </c>
      <c r="E79" s="15" t="s">
        <v>148</v>
      </c>
      <c r="F79" s="15" t="s">
        <v>72</v>
      </c>
      <c r="G79" s="15" t="s">
        <v>50</v>
      </c>
      <c r="H79" s="19">
        <f t="shared" si="1"/>
        <v>2.6</v>
      </c>
      <c r="I79" s="10">
        <v>2586</v>
      </c>
    </row>
    <row r="80" spans="1:9" outlineLevel="2" x14ac:dyDescent="0.25">
      <c r="A80" s="2" t="s">
        <v>74</v>
      </c>
      <c r="B80" s="2" t="s">
        <v>132</v>
      </c>
      <c r="C80" s="3" t="s">
        <v>85</v>
      </c>
      <c r="D80" s="15" t="s">
        <v>147</v>
      </c>
      <c r="E80" s="15" t="s">
        <v>148</v>
      </c>
      <c r="F80" s="15" t="s">
        <v>72</v>
      </c>
      <c r="G80" s="15" t="s">
        <v>50</v>
      </c>
      <c r="H80" s="109">
        <v>2.2000000000000002</v>
      </c>
      <c r="I80" s="10">
        <v>2258</v>
      </c>
    </row>
    <row r="81" spans="1:9" outlineLevel="2" x14ac:dyDescent="0.25">
      <c r="A81" s="2" t="s">
        <v>59</v>
      </c>
      <c r="B81" s="2" t="s">
        <v>137</v>
      </c>
      <c r="C81" s="3" t="s">
        <v>85</v>
      </c>
      <c r="D81" s="15" t="s">
        <v>147</v>
      </c>
      <c r="E81" s="15" t="s">
        <v>148</v>
      </c>
      <c r="F81" s="15" t="s">
        <v>72</v>
      </c>
      <c r="G81" s="15" t="s">
        <v>50</v>
      </c>
      <c r="H81" s="19">
        <f t="shared" si="1"/>
        <v>0.7</v>
      </c>
      <c r="I81" s="10">
        <v>728</v>
      </c>
    </row>
    <row r="82" spans="1:9" outlineLevel="2" x14ac:dyDescent="0.25">
      <c r="A82" s="2" t="s">
        <v>60</v>
      </c>
      <c r="B82" s="2" t="s">
        <v>127</v>
      </c>
      <c r="C82" s="3" t="s">
        <v>85</v>
      </c>
      <c r="D82" s="15" t="s">
        <v>147</v>
      </c>
      <c r="E82" s="15" t="s">
        <v>148</v>
      </c>
      <c r="F82" s="15" t="s">
        <v>72</v>
      </c>
      <c r="G82" s="15" t="s">
        <v>50</v>
      </c>
      <c r="H82" s="19">
        <f t="shared" si="1"/>
        <v>50.1</v>
      </c>
      <c r="I82" s="10">
        <v>50053.760000000002</v>
      </c>
    </row>
    <row r="83" spans="1:9" outlineLevel="2" x14ac:dyDescent="0.25">
      <c r="A83" s="2" t="s">
        <v>61</v>
      </c>
      <c r="B83" s="2" t="s">
        <v>134</v>
      </c>
      <c r="C83" s="3" t="s">
        <v>85</v>
      </c>
      <c r="D83" s="15" t="s">
        <v>147</v>
      </c>
      <c r="E83" s="15" t="s">
        <v>148</v>
      </c>
      <c r="F83" s="15" t="s">
        <v>72</v>
      </c>
      <c r="G83" s="15" t="s">
        <v>50</v>
      </c>
      <c r="H83" s="19">
        <f t="shared" si="1"/>
        <v>11.5</v>
      </c>
      <c r="I83" s="10">
        <v>11467</v>
      </c>
    </row>
    <row r="84" spans="1:9" outlineLevel="2" x14ac:dyDescent="0.25">
      <c r="A84" s="2" t="s">
        <v>364</v>
      </c>
      <c r="B84" s="2" t="s">
        <v>365</v>
      </c>
      <c r="C84" s="3" t="s">
        <v>85</v>
      </c>
      <c r="D84" s="15" t="s">
        <v>147</v>
      </c>
      <c r="E84" s="15" t="s">
        <v>148</v>
      </c>
      <c r="F84" s="15" t="s">
        <v>72</v>
      </c>
      <c r="G84" s="15" t="s">
        <v>50</v>
      </c>
      <c r="H84" s="19">
        <v>3.2</v>
      </c>
      <c r="I84" s="10">
        <v>3208.05</v>
      </c>
    </row>
    <row r="85" spans="1:9" outlineLevel="2" x14ac:dyDescent="0.25">
      <c r="A85" s="2" t="s">
        <v>62</v>
      </c>
      <c r="B85" s="2" t="s">
        <v>86</v>
      </c>
      <c r="C85" s="3" t="s">
        <v>85</v>
      </c>
      <c r="D85" s="15" t="s">
        <v>147</v>
      </c>
      <c r="E85" s="15" t="s">
        <v>148</v>
      </c>
      <c r="F85" s="15" t="s">
        <v>72</v>
      </c>
      <c r="G85" s="15" t="s">
        <v>50</v>
      </c>
      <c r="H85" s="19">
        <f t="shared" si="1"/>
        <v>7.4</v>
      </c>
      <c r="I85" s="10">
        <v>7368</v>
      </c>
    </row>
    <row r="86" spans="1:9" outlineLevel="2" x14ac:dyDescent="0.25">
      <c r="A86" s="2" t="s">
        <v>63</v>
      </c>
      <c r="B86" s="2" t="s">
        <v>126</v>
      </c>
      <c r="C86" s="3" t="s">
        <v>85</v>
      </c>
      <c r="D86" s="15" t="s">
        <v>147</v>
      </c>
      <c r="E86" s="15" t="s">
        <v>148</v>
      </c>
      <c r="F86" s="15" t="s">
        <v>72</v>
      </c>
      <c r="G86" s="15" t="s">
        <v>50</v>
      </c>
      <c r="H86" s="19">
        <f t="shared" si="1"/>
        <v>5.6</v>
      </c>
      <c r="I86" s="10">
        <v>5567.21</v>
      </c>
    </row>
    <row r="87" spans="1:9" outlineLevel="2" x14ac:dyDescent="0.25">
      <c r="A87" s="2" t="s">
        <v>64</v>
      </c>
      <c r="B87" s="2" t="s">
        <v>131</v>
      </c>
      <c r="C87" s="3" t="s">
        <v>85</v>
      </c>
      <c r="D87" s="15" t="s">
        <v>147</v>
      </c>
      <c r="E87" s="15" t="s">
        <v>148</v>
      </c>
      <c r="F87" s="15" t="s">
        <v>72</v>
      </c>
      <c r="G87" s="15" t="s">
        <v>50</v>
      </c>
      <c r="H87" s="19">
        <f t="shared" si="1"/>
        <v>14.7</v>
      </c>
      <c r="I87" s="10">
        <v>14708</v>
      </c>
    </row>
    <row r="88" spans="1:9" outlineLevel="2" x14ac:dyDescent="0.25">
      <c r="A88" s="2" t="s">
        <v>65</v>
      </c>
      <c r="B88" s="2" t="s">
        <v>92</v>
      </c>
      <c r="C88" s="3" t="s">
        <v>85</v>
      </c>
      <c r="D88" s="15" t="s">
        <v>147</v>
      </c>
      <c r="E88" s="15" t="s">
        <v>148</v>
      </c>
      <c r="F88" s="15" t="s">
        <v>72</v>
      </c>
      <c r="G88" s="15" t="s">
        <v>50</v>
      </c>
      <c r="H88" s="19">
        <f t="shared" si="1"/>
        <v>8.3000000000000007</v>
      </c>
      <c r="I88" s="10">
        <v>8346</v>
      </c>
    </row>
    <row r="89" spans="1:9" outlineLevel="2" x14ac:dyDescent="0.25">
      <c r="A89" s="2" t="s">
        <v>66</v>
      </c>
      <c r="B89" s="2" t="s">
        <v>125</v>
      </c>
      <c r="C89" s="3" t="s">
        <v>85</v>
      </c>
      <c r="D89" s="15" t="s">
        <v>147</v>
      </c>
      <c r="E89" s="15" t="s">
        <v>148</v>
      </c>
      <c r="F89" s="15" t="s">
        <v>72</v>
      </c>
      <c r="G89" s="15" t="s">
        <v>50</v>
      </c>
      <c r="H89" s="19">
        <f t="shared" si="1"/>
        <v>0.6</v>
      </c>
      <c r="I89" s="10">
        <v>566.25</v>
      </c>
    </row>
    <row r="90" spans="1:9" outlineLevel="2" x14ac:dyDescent="0.25">
      <c r="A90" s="2" t="s">
        <v>67</v>
      </c>
      <c r="B90" s="2" t="s">
        <v>135</v>
      </c>
      <c r="C90" s="3" t="s">
        <v>85</v>
      </c>
      <c r="D90" s="15" t="s">
        <v>147</v>
      </c>
      <c r="E90" s="15" t="s">
        <v>148</v>
      </c>
      <c r="F90" s="15" t="s">
        <v>72</v>
      </c>
      <c r="G90" s="15" t="s">
        <v>50</v>
      </c>
      <c r="H90" s="19">
        <f t="shared" si="1"/>
        <v>8.9</v>
      </c>
      <c r="I90" s="10">
        <v>8900</v>
      </c>
    </row>
    <row r="91" spans="1:9" outlineLevel="2" x14ac:dyDescent="0.25">
      <c r="A91" s="2" t="s">
        <v>68</v>
      </c>
      <c r="B91" s="2" t="s">
        <v>136</v>
      </c>
      <c r="C91" s="3" t="s">
        <v>85</v>
      </c>
      <c r="D91" s="15" t="s">
        <v>147</v>
      </c>
      <c r="E91" s="15" t="s">
        <v>148</v>
      </c>
      <c r="F91" s="15" t="s">
        <v>72</v>
      </c>
      <c r="G91" s="15" t="s">
        <v>50</v>
      </c>
      <c r="H91" s="19">
        <f t="shared" si="1"/>
        <v>0.1</v>
      </c>
      <c r="I91" s="10">
        <v>82.94</v>
      </c>
    </row>
    <row r="92" spans="1:9" outlineLevel="2" x14ac:dyDescent="0.25">
      <c r="A92" s="2" t="s">
        <v>69</v>
      </c>
      <c r="B92" s="2" t="s">
        <v>123</v>
      </c>
      <c r="C92" s="3" t="s">
        <v>85</v>
      </c>
      <c r="D92" s="15" t="s">
        <v>147</v>
      </c>
      <c r="E92" s="15" t="s">
        <v>148</v>
      </c>
      <c r="F92" s="15" t="s">
        <v>72</v>
      </c>
      <c r="G92" s="15" t="s">
        <v>50</v>
      </c>
      <c r="H92" s="19">
        <f t="shared" si="1"/>
        <v>26</v>
      </c>
      <c r="I92" s="10">
        <v>25980.58</v>
      </c>
    </row>
    <row r="93" spans="1:9" outlineLevel="2" x14ac:dyDescent="0.25">
      <c r="A93" s="2" t="s">
        <v>70</v>
      </c>
      <c r="B93" s="2" t="s">
        <v>133</v>
      </c>
      <c r="C93" s="3" t="s">
        <v>85</v>
      </c>
      <c r="D93" s="15" t="s">
        <v>147</v>
      </c>
      <c r="E93" s="15" t="s">
        <v>148</v>
      </c>
      <c r="F93" s="15" t="s">
        <v>72</v>
      </c>
      <c r="G93" s="15" t="s">
        <v>50</v>
      </c>
      <c r="H93" s="19">
        <f t="shared" si="1"/>
        <v>0.1</v>
      </c>
      <c r="I93" s="10">
        <v>116</v>
      </c>
    </row>
    <row r="94" spans="1:9" outlineLevel="2" x14ac:dyDescent="0.25">
      <c r="A94" s="2" t="s">
        <v>71</v>
      </c>
      <c r="B94" s="2" t="s">
        <v>111</v>
      </c>
      <c r="C94" s="3" t="s">
        <v>85</v>
      </c>
      <c r="D94" s="15" t="s">
        <v>147</v>
      </c>
      <c r="E94" s="15" t="s">
        <v>148</v>
      </c>
      <c r="F94" s="15" t="s">
        <v>72</v>
      </c>
      <c r="G94" s="15" t="s">
        <v>50</v>
      </c>
      <c r="H94" s="19">
        <f t="shared" si="1"/>
        <v>6.2</v>
      </c>
      <c r="I94" s="10">
        <v>6173.6</v>
      </c>
    </row>
    <row r="95" spans="1:9" outlineLevel="2" x14ac:dyDescent="0.25">
      <c r="A95" s="2" t="s">
        <v>129</v>
      </c>
      <c r="B95" s="2" t="s">
        <v>130</v>
      </c>
      <c r="C95" s="3" t="s">
        <v>85</v>
      </c>
      <c r="D95" s="15" t="s">
        <v>147</v>
      </c>
      <c r="E95" s="15" t="s">
        <v>148</v>
      </c>
      <c r="F95" s="15" t="s">
        <v>72</v>
      </c>
      <c r="G95" s="15" t="s">
        <v>50</v>
      </c>
      <c r="H95" s="19">
        <f t="shared" si="1"/>
        <v>54.9</v>
      </c>
      <c r="I95" s="10">
        <v>54886.9</v>
      </c>
    </row>
    <row r="96" spans="1:9" outlineLevel="2" x14ac:dyDescent="0.25">
      <c r="A96" s="2" t="s">
        <v>57</v>
      </c>
      <c r="B96" s="2" t="s">
        <v>124</v>
      </c>
      <c r="C96" s="3" t="s">
        <v>85</v>
      </c>
      <c r="D96" s="15" t="s">
        <v>147</v>
      </c>
      <c r="E96" s="15" t="s">
        <v>148</v>
      </c>
      <c r="F96" s="15" t="s">
        <v>72</v>
      </c>
      <c r="G96" s="15" t="s">
        <v>50</v>
      </c>
      <c r="H96" s="19">
        <f t="shared" si="1"/>
        <v>78.3</v>
      </c>
      <c r="I96" s="10">
        <v>78308.899999999994</v>
      </c>
    </row>
    <row r="97" spans="1:9" ht="13.5" customHeight="1" outlineLevel="1" thickBot="1" x14ac:dyDescent="0.3">
      <c r="A97" s="40"/>
      <c r="B97" s="41"/>
      <c r="C97" s="42"/>
      <c r="D97" s="43"/>
      <c r="E97" s="27"/>
      <c r="F97" s="43" t="s">
        <v>157</v>
      </c>
      <c r="G97" s="27"/>
      <c r="H97" s="21">
        <f>SUM(H72:H96)</f>
        <v>649.79999999999995</v>
      </c>
      <c r="I97" s="44">
        <f>SUM(I72:I96)</f>
        <v>649801.39</v>
      </c>
    </row>
    <row r="98" spans="1:9" ht="20.25" customHeight="1" thickBot="1" x14ac:dyDescent="0.3">
      <c r="A98" s="110"/>
      <c r="B98" s="111"/>
      <c r="C98" s="112" t="s">
        <v>158</v>
      </c>
      <c r="D98" s="29"/>
      <c r="E98" s="29"/>
      <c r="F98" s="29"/>
      <c r="G98" s="29"/>
      <c r="H98" s="30">
        <f>H10+H12+H23+H28+H30+H32+H42+H44+H46+H71+H97</f>
        <v>7396.7000000000007</v>
      </c>
      <c r="I98" s="113">
        <f>I10+I12+I23+I28+I30+I32+I42+I44+I46+I71+I97</f>
        <v>7396722.6699999999</v>
      </c>
    </row>
    <row r="100" spans="1:9" ht="15.75" thickBot="1" x14ac:dyDescent="0.3">
      <c r="A100" s="1" t="s">
        <v>159</v>
      </c>
      <c r="B100" s="1"/>
      <c r="C100" s="1"/>
      <c r="D100" s="36"/>
      <c r="E100" s="36"/>
      <c r="F100" s="36"/>
      <c r="G100" s="36"/>
      <c r="H100" s="34"/>
      <c r="I100" s="34"/>
    </row>
    <row r="101" spans="1:9" x14ac:dyDescent="0.25">
      <c r="A101" s="186" t="s">
        <v>140</v>
      </c>
      <c r="B101" s="189" t="s">
        <v>141</v>
      </c>
      <c r="C101" s="192" t="s">
        <v>160</v>
      </c>
      <c r="D101" s="192" t="s">
        <v>143</v>
      </c>
      <c r="E101" s="195" t="s">
        <v>161</v>
      </c>
      <c r="F101" s="174" t="s">
        <v>162</v>
      </c>
      <c r="G101" s="174" t="s">
        <v>1</v>
      </c>
      <c r="H101" s="177" t="s">
        <v>163</v>
      </c>
      <c r="I101" s="180" t="s">
        <v>164</v>
      </c>
    </row>
    <row r="102" spans="1:9" x14ac:dyDescent="0.25">
      <c r="A102" s="187"/>
      <c r="B102" s="190"/>
      <c r="C102" s="193" t="s">
        <v>142</v>
      </c>
      <c r="D102" s="193"/>
      <c r="E102" s="196"/>
      <c r="F102" s="175"/>
      <c r="G102" s="175"/>
      <c r="H102" s="178"/>
      <c r="I102" s="181"/>
    </row>
    <row r="103" spans="1:9" x14ac:dyDescent="0.25">
      <c r="A103" s="187"/>
      <c r="B103" s="190"/>
      <c r="C103" s="193"/>
      <c r="D103" s="193" t="s">
        <v>143</v>
      </c>
      <c r="E103" s="196"/>
      <c r="F103" s="175"/>
      <c r="G103" s="175"/>
      <c r="H103" s="178"/>
      <c r="I103" s="181"/>
    </row>
    <row r="104" spans="1:9" ht="15.75" thickBot="1" x14ac:dyDescent="0.3">
      <c r="A104" s="188"/>
      <c r="B104" s="191"/>
      <c r="C104" s="194"/>
      <c r="D104" s="194"/>
      <c r="E104" s="197"/>
      <c r="F104" s="176"/>
      <c r="G104" s="176"/>
      <c r="H104" s="179"/>
      <c r="I104" s="182"/>
    </row>
    <row r="105" spans="1:9" x14ac:dyDescent="0.25">
      <c r="A105" s="15" t="s">
        <v>8</v>
      </c>
      <c r="B105" s="4" t="s">
        <v>116</v>
      </c>
      <c r="C105" s="3" t="s">
        <v>46</v>
      </c>
      <c r="D105" s="17" t="s">
        <v>147</v>
      </c>
      <c r="E105" s="17" t="s">
        <v>165</v>
      </c>
      <c r="F105" s="17" t="s">
        <v>42</v>
      </c>
      <c r="G105" s="17" t="s">
        <v>50</v>
      </c>
      <c r="H105" s="19">
        <f>ROUND(I105/1000,1)</f>
        <v>1324.4</v>
      </c>
      <c r="I105" s="39">
        <v>1324419.2599999998</v>
      </c>
    </row>
    <row r="106" spans="1:9" x14ac:dyDescent="0.25">
      <c r="A106" s="15" t="s">
        <v>3</v>
      </c>
      <c r="B106" s="2" t="s">
        <v>150</v>
      </c>
      <c r="C106" s="3" t="s">
        <v>46</v>
      </c>
      <c r="D106" s="15" t="s">
        <v>147</v>
      </c>
      <c r="E106" s="17" t="s">
        <v>165</v>
      </c>
      <c r="F106" s="15" t="s">
        <v>42</v>
      </c>
      <c r="G106" s="15" t="s">
        <v>50</v>
      </c>
      <c r="H106" s="19">
        <f t="shared" ref="H106:H125" si="2">ROUND(I106/1000,1)</f>
        <v>373.6</v>
      </c>
      <c r="I106" s="45">
        <v>373586.70000000019</v>
      </c>
    </row>
    <row r="107" spans="1:9" x14ac:dyDescent="0.25">
      <c r="A107" s="15" t="s">
        <v>11</v>
      </c>
      <c r="B107" s="2" t="s">
        <v>114</v>
      </c>
      <c r="C107" s="3" t="s">
        <v>46</v>
      </c>
      <c r="D107" s="15" t="s">
        <v>147</v>
      </c>
      <c r="E107" s="17" t="s">
        <v>165</v>
      </c>
      <c r="F107" s="15" t="s">
        <v>42</v>
      </c>
      <c r="G107" s="15" t="s">
        <v>50</v>
      </c>
      <c r="H107" s="19">
        <f t="shared" si="2"/>
        <v>949.7</v>
      </c>
      <c r="I107" s="45">
        <v>949712.58999999985</v>
      </c>
    </row>
    <row r="108" spans="1:9" x14ac:dyDescent="0.25">
      <c r="A108" s="15" t="s">
        <v>5</v>
      </c>
      <c r="B108" s="2" t="s">
        <v>166</v>
      </c>
      <c r="C108" s="3" t="s">
        <v>46</v>
      </c>
      <c r="D108" s="15" t="s">
        <v>147</v>
      </c>
      <c r="E108" s="17" t="s">
        <v>165</v>
      </c>
      <c r="F108" s="15" t="s">
        <v>42</v>
      </c>
      <c r="G108" s="15" t="s">
        <v>50</v>
      </c>
      <c r="H108" s="19">
        <f t="shared" si="2"/>
        <v>251.8</v>
      </c>
      <c r="I108" s="45">
        <v>251787.51</v>
      </c>
    </row>
    <row r="109" spans="1:9" x14ac:dyDescent="0.25">
      <c r="A109" s="15" t="s">
        <v>13</v>
      </c>
      <c r="B109" s="2" t="s">
        <v>105</v>
      </c>
      <c r="C109" s="3" t="s">
        <v>46</v>
      </c>
      <c r="D109" s="15" t="s">
        <v>147</v>
      </c>
      <c r="E109" s="17" t="s">
        <v>165</v>
      </c>
      <c r="F109" s="15" t="s">
        <v>42</v>
      </c>
      <c r="G109" s="15" t="s">
        <v>50</v>
      </c>
      <c r="H109" s="19">
        <f t="shared" si="2"/>
        <v>400.7</v>
      </c>
      <c r="I109" s="45">
        <v>400663.79999999981</v>
      </c>
    </row>
    <row r="110" spans="1:9" x14ac:dyDescent="0.25">
      <c r="A110" s="15" t="s">
        <v>6</v>
      </c>
      <c r="B110" s="2" t="s">
        <v>167</v>
      </c>
      <c r="C110" s="3" t="s">
        <v>46</v>
      </c>
      <c r="D110" s="15" t="s">
        <v>147</v>
      </c>
      <c r="E110" s="17" t="s">
        <v>165</v>
      </c>
      <c r="F110" s="15" t="s">
        <v>42</v>
      </c>
      <c r="G110" s="15" t="s">
        <v>50</v>
      </c>
      <c r="H110" s="19">
        <f t="shared" si="2"/>
        <v>496.8</v>
      </c>
      <c r="I110" s="45">
        <v>496760.94999999995</v>
      </c>
    </row>
    <row r="111" spans="1:9" x14ac:dyDescent="0.25">
      <c r="A111" s="15" t="s">
        <v>22</v>
      </c>
      <c r="B111" s="2" t="s">
        <v>204</v>
      </c>
      <c r="C111" s="3" t="s">
        <v>46</v>
      </c>
      <c r="D111" s="15" t="s">
        <v>147</v>
      </c>
      <c r="E111" s="17" t="s">
        <v>165</v>
      </c>
      <c r="F111" s="15" t="s">
        <v>42</v>
      </c>
      <c r="G111" s="15" t="s">
        <v>50</v>
      </c>
      <c r="H111" s="19">
        <f t="shared" si="2"/>
        <v>155.4</v>
      </c>
      <c r="I111" s="45">
        <v>155433.78000000003</v>
      </c>
    </row>
    <row r="112" spans="1:9" x14ac:dyDescent="0.25">
      <c r="A112" s="15" t="s">
        <v>7</v>
      </c>
      <c r="B112" s="2" t="s">
        <v>170</v>
      </c>
      <c r="C112" s="3" t="s">
        <v>46</v>
      </c>
      <c r="D112" s="15" t="s">
        <v>147</v>
      </c>
      <c r="E112" s="17" t="s">
        <v>165</v>
      </c>
      <c r="F112" s="15" t="s">
        <v>42</v>
      </c>
      <c r="G112" s="15" t="s">
        <v>50</v>
      </c>
      <c r="H112" s="19">
        <f t="shared" si="2"/>
        <v>48.8</v>
      </c>
      <c r="I112" s="45">
        <v>48793.820000000007</v>
      </c>
    </row>
    <row r="113" spans="1:9" x14ac:dyDescent="0.25">
      <c r="A113" s="15" t="s">
        <v>14</v>
      </c>
      <c r="B113" s="2" t="s">
        <v>154</v>
      </c>
      <c r="C113" s="3" t="s">
        <v>46</v>
      </c>
      <c r="D113" s="15" t="s">
        <v>147</v>
      </c>
      <c r="E113" s="17" t="s">
        <v>165</v>
      </c>
      <c r="F113" s="15" t="s">
        <v>42</v>
      </c>
      <c r="G113" s="15" t="s">
        <v>50</v>
      </c>
      <c r="H113" s="19">
        <f t="shared" si="2"/>
        <v>76.3</v>
      </c>
      <c r="I113" s="45">
        <v>76275.63</v>
      </c>
    </row>
    <row r="114" spans="1:9" x14ac:dyDescent="0.25">
      <c r="A114" s="15" t="s">
        <v>16</v>
      </c>
      <c r="B114" s="2" t="s">
        <v>168</v>
      </c>
      <c r="C114" s="3" t="s">
        <v>46</v>
      </c>
      <c r="D114" s="15" t="s">
        <v>147</v>
      </c>
      <c r="E114" s="17" t="s">
        <v>165</v>
      </c>
      <c r="F114" s="15" t="s">
        <v>42</v>
      </c>
      <c r="G114" s="15" t="s">
        <v>50</v>
      </c>
      <c r="H114" s="19">
        <f t="shared" si="2"/>
        <v>78.7</v>
      </c>
      <c r="I114" s="45">
        <v>78720.669999999984</v>
      </c>
    </row>
    <row r="115" spans="1:9" x14ac:dyDescent="0.25">
      <c r="A115" s="15" t="s">
        <v>17</v>
      </c>
      <c r="B115" s="2" t="s">
        <v>155</v>
      </c>
      <c r="C115" s="3" t="s">
        <v>46</v>
      </c>
      <c r="D115" s="15" t="s">
        <v>147</v>
      </c>
      <c r="E115" s="17" t="s">
        <v>165</v>
      </c>
      <c r="F115" s="15" t="s">
        <v>42</v>
      </c>
      <c r="G115" s="15" t="s">
        <v>50</v>
      </c>
      <c r="H115" s="19">
        <f t="shared" si="2"/>
        <v>171.3</v>
      </c>
      <c r="I115" s="45">
        <v>171259</v>
      </c>
    </row>
    <row r="116" spans="1:9" x14ac:dyDescent="0.25">
      <c r="A116" s="15" t="s">
        <v>31</v>
      </c>
      <c r="B116" s="2" t="s">
        <v>171</v>
      </c>
      <c r="C116" s="3" t="s">
        <v>46</v>
      </c>
      <c r="D116" s="15" t="s">
        <v>147</v>
      </c>
      <c r="E116" s="17" t="s">
        <v>165</v>
      </c>
      <c r="F116" s="15" t="s">
        <v>42</v>
      </c>
      <c r="G116" s="15" t="s">
        <v>50</v>
      </c>
      <c r="H116" s="19">
        <f t="shared" si="2"/>
        <v>1.7</v>
      </c>
      <c r="I116" s="45">
        <v>1722</v>
      </c>
    </row>
    <row r="117" spans="1:9" x14ac:dyDescent="0.25">
      <c r="A117" s="15" t="s">
        <v>32</v>
      </c>
      <c r="B117" s="2" t="s">
        <v>234</v>
      </c>
      <c r="C117" s="3" t="s">
        <v>46</v>
      </c>
      <c r="D117" s="15" t="s">
        <v>147</v>
      </c>
      <c r="E117" s="17" t="s">
        <v>165</v>
      </c>
      <c r="F117" s="15" t="s">
        <v>42</v>
      </c>
      <c r="G117" s="15" t="s">
        <v>50</v>
      </c>
      <c r="H117" s="19">
        <f t="shared" si="2"/>
        <v>8.8000000000000007</v>
      </c>
      <c r="I117" s="45">
        <v>8807.5</v>
      </c>
    </row>
    <row r="118" spans="1:9" x14ac:dyDescent="0.25">
      <c r="A118" s="15" t="s">
        <v>33</v>
      </c>
      <c r="B118" s="2" t="s">
        <v>169</v>
      </c>
      <c r="C118" s="3" t="s">
        <v>46</v>
      </c>
      <c r="D118" s="15" t="s">
        <v>147</v>
      </c>
      <c r="E118" s="17" t="s">
        <v>165</v>
      </c>
      <c r="F118" s="15" t="s">
        <v>42</v>
      </c>
      <c r="G118" s="15" t="s">
        <v>50</v>
      </c>
      <c r="H118" s="19">
        <f t="shared" si="2"/>
        <v>0.8</v>
      </c>
      <c r="I118" s="45">
        <v>821</v>
      </c>
    </row>
    <row r="119" spans="1:9" x14ac:dyDescent="0.25">
      <c r="A119" s="15" t="s">
        <v>34</v>
      </c>
      <c r="B119" s="2" t="s">
        <v>132</v>
      </c>
      <c r="C119" s="3" t="s">
        <v>46</v>
      </c>
      <c r="D119" s="15" t="s">
        <v>147</v>
      </c>
      <c r="E119" s="17" t="s">
        <v>165</v>
      </c>
      <c r="F119" s="15" t="s">
        <v>42</v>
      </c>
      <c r="G119" s="15" t="s">
        <v>50</v>
      </c>
      <c r="H119" s="19">
        <f t="shared" si="2"/>
        <v>4.5</v>
      </c>
      <c r="I119" s="45">
        <v>4533</v>
      </c>
    </row>
    <row r="120" spans="1:9" x14ac:dyDescent="0.25">
      <c r="A120" s="15" t="s">
        <v>35</v>
      </c>
      <c r="B120" s="2" t="s">
        <v>137</v>
      </c>
      <c r="C120" s="3" t="s">
        <v>46</v>
      </c>
      <c r="D120" s="15" t="s">
        <v>147</v>
      </c>
      <c r="E120" s="17" t="s">
        <v>165</v>
      </c>
      <c r="F120" s="15" t="s">
        <v>42</v>
      </c>
      <c r="G120" s="15" t="s">
        <v>50</v>
      </c>
      <c r="H120" s="19">
        <f t="shared" si="2"/>
        <v>0.5</v>
      </c>
      <c r="I120" s="45">
        <v>538</v>
      </c>
    </row>
    <row r="121" spans="1:9" x14ac:dyDescent="0.25">
      <c r="A121" s="15" t="s">
        <v>36</v>
      </c>
      <c r="B121" s="2" t="s">
        <v>172</v>
      </c>
      <c r="C121" s="3" t="s">
        <v>46</v>
      </c>
      <c r="D121" s="15" t="s">
        <v>147</v>
      </c>
      <c r="E121" s="17" t="s">
        <v>165</v>
      </c>
      <c r="F121" s="15" t="s">
        <v>42</v>
      </c>
      <c r="G121" s="15" t="s">
        <v>50</v>
      </c>
      <c r="H121" s="19">
        <f t="shared" si="2"/>
        <v>56.3</v>
      </c>
      <c r="I121" s="45">
        <v>56342.200000000012</v>
      </c>
    </row>
    <row r="122" spans="1:9" x14ac:dyDescent="0.25">
      <c r="A122" s="15" t="s">
        <v>38</v>
      </c>
      <c r="B122" s="2" t="s">
        <v>136</v>
      </c>
      <c r="C122" s="3" t="s">
        <v>46</v>
      </c>
      <c r="D122" s="15" t="s">
        <v>147</v>
      </c>
      <c r="E122" s="17" t="s">
        <v>165</v>
      </c>
      <c r="F122" s="15" t="s">
        <v>42</v>
      </c>
      <c r="G122" s="15" t="s">
        <v>50</v>
      </c>
      <c r="H122" s="19">
        <f t="shared" si="2"/>
        <v>11.8</v>
      </c>
      <c r="I122" s="45">
        <v>11791.399999999994</v>
      </c>
    </row>
    <row r="123" spans="1:9" x14ac:dyDescent="0.25">
      <c r="A123" s="15" t="s">
        <v>39</v>
      </c>
      <c r="B123" s="2" t="s">
        <v>207</v>
      </c>
      <c r="C123" s="3" t="s">
        <v>46</v>
      </c>
      <c r="D123" s="15" t="s">
        <v>147</v>
      </c>
      <c r="E123" s="17" t="s">
        <v>165</v>
      </c>
      <c r="F123" s="15" t="s">
        <v>42</v>
      </c>
      <c r="G123" s="15" t="s">
        <v>50</v>
      </c>
      <c r="H123" s="19">
        <f t="shared" si="2"/>
        <v>55.7</v>
      </c>
      <c r="I123" s="45">
        <v>55674.399999999994</v>
      </c>
    </row>
    <row r="124" spans="1:9" x14ac:dyDescent="0.25">
      <c r="A124" s="15" t="s">
        <v>40</v>
      </c>
      <c r="B124" s="2" t="s">
        <v>208</v>
      </c>
      <c r="C124" s="3" t="s">
        <v>46</v>
      </c>
      <c r="D124" s="15" t="s">
        <v>147</v>
      </c>
      <c r="E124" s="17" t="s">
        <v>165</v>
      </c>
      <c r="F124" s="15" t="s">
        <v>42</v>
      </c>
      <c r="G124" s="15" t="s">
        <v>50</v>
      </c>
      <c r="H124" s="19">
        <f t="shared" si="2"/>
        <v>9</v>
      </c>
      <c r="I124" s="45">
        <v>9008</v>
      </c>
    </row>
    <row r="125" spans="1:9" x14ac:dyDescent="0.25">
      <c r="A125" s="15" t="s">
        <v>41</v>
      </c>
      <c r="B125" s="2" t="s">
        <v>209</v>
      </c>
      <c r="C125" s="3" t="s">
        <v>46</v>
      </c>
      <c r="D125" s="15" t="s">
        <v>147</v>
      </c>
      <c r="E125" s="17" t="s">
        <v>165</v>
      </c>
      <c r="F125" s="15" t="s">
        <v>42</v>
      </c>
      <c r="G125" s="15" t="s">
        <v>50</v>
      </c>
      <c r="H125" s="19">
        <f t="shared" si="2"/>
        <v>11.5</v>
      </c>
      <c r="I125" s="45">
        <v>11516.209999999992</v>
      </c>
    </row>
    <row r="126" spans="1:9" ht="27" customHeight="1" outlineLevel="1" x14ac:dyDescent="0.25">
      <c r="A126" s="40"/>
      <c r="B126" s="41"/>
      <c r="C126" s="42" t="s">
        <v>237</v>
      </c>
      <c r="D126" s="43"/>
      <c r="E126" s="27"/>
      <c r="F126" s="43"/>
      <c r="G126" s="27"/>
      <c r="H126" s="21">
        <f>SUM(H105:H125)</f>
        <v>4488.1000000000013</v>
      </c>
      <c r="I126" s="44">
        <f>SUM(I105:I125)</f>
        <v>4488167.42</v>
      </c>
    </row>
    <row r="127" spans="1:9" x14ac:dyDescent="0.25">
      <c r="A127" s="15" t="s">
        <v>8</v>
      </c>
      <c r="B127" s="2" t="s">
        <v>116</v>
      </c>
      <c r="C127" s="3" t="s">
        <v>85</v>
      </c>
      <c r="D127" s="15" t="s">
        <v>147</v>
      </c>
      <c r="E127" s="15" t="s">
        <v>165</v>
      </c>
      <c r="F127" s="15" t="s">
        <v>78</v>
      </c>
      <c r="G127" s="15" t="s">
        <v>50</v>
      </c>
      <c r="H127" s="19">
        <f>ROUND(I127/1000,1)</f>
        <v>1372.2</v>
      </c>
      <c r="I127" s="45">
        <v>1372196.8099999996</v>
      </c>
    </row>
    <row r="128" spans="1:9" x14ac:dyDescent="0.25">
      <c r="A128" s="15" t="s">
        <v>3</v>
      </c>
      <c r="B128" s="2" t="s">
        <v>150</v>
      </c>
      <c r="C128" s="3" t="s">
        <v>85</v>
      </c>
      <c r="D128" s="15" t="s">
        <v>147</v>
      </c>
      <c r="E128" s="15" t="s">
        <v>165</v>
      </c>
      <c r="F128" s="15" t="s">
        <v>78</v>
      </c>
      <c r="G128" s="15" t="s">
        <v>50</v>
      </c>
      <c r="H128" s="19">
        <f t="shared" ref="H128:H147" si="3">ROUND(I128/1000,1)</f>
        <v>243.3</v>
      </c>
      <c r="I128" s="45">
        <v>243281.66000000015</v>
      </c>
    </row>
    <row r="129" spans="1:9" x14ac:dyDescent="0.25">
      <c r="A129" s="15" t="s">
        <v>11</v>
      </c>
      <c r="B129" s="2" t="s">
        <v>114</v>
      </c>
      <c r="C129" s="3" t="s">
        <v>85</v>
      </c>
      <c r="D129" s="15" t="s">
        <v>147</v>
      </c>
      <c r="E129" s="15" t="s">
        <v>165</v>
      </c>
      <c r="F129" s="15" t="s">
        <v>78</v>
      </c>
      <c r="G129" s="15" t="s">
        <v>50</v>
      </c>
      <c r="H129" s="109">
        <v>1606.1</v>
      </c>
      <c r="I129" s="45">
        <v>1606155.13</v>
      </c>
    </row>
    <row r="130" spans="1:9" x14ac:dyDescent="0.25">
      <c r="A130" s="15" t="s">
        <v>12</v>
      </c>
      <c r="B130" s="2" t="s">
        <v>101</v>
      </c>
      <c r="C130" s="3" t="s">
        <v>85</v>
      </c>
      <c r="D130" s="15" t="s">
        <v>147</v>
      </c>
      <c r="E130" s="15" t="s">
        <v>165</v>
      </c>
      <c r="F130" s="15" t="s">
        <v>78</v>
      </c>
      <c r="G130" s="15" t="s">
        <v>50</v>
      </c>
      <c r="H130" s="109">
        <v>700.1</v>
      </c>
      <c r="I130" s="45">
        <v>700153.08999999985</v>
      </c>
    </row>
    <row r="131" spans="1:9" x14ac:dyDescent="0.25">
      <c r="A131" s="15" t="s">
        <v>21</v>
      </c>
      <c r="B131" s="2" t="s">
        <v>94</v>
      </c>
      <c r="C131" s="3" t="s">
        <v>85</v>
      </c>
      <c r="D131" s="15" t="s">
        <v>147</v>
      </c>
      <c r="E131" s="15" t="s">
        <v>165</v>
      </c>
      <c r="F131" s="15" t="s">
        <v>78</v>
      </c>
      <c r="G131" s="15" t="s">
        <v>50</v>
      </c>
      <c r="H131" s="19">
        <f t="shared" si="3"/>
        <v>8</v>
      </c>
      <c r="I131" s="45">
        <v>8009</v>
      </c>
    </row>
    <row r="132" spans="1:9" x14ac:dyDescent="0.25">
      <c r="A132" s="15" t="s">
        <v>5</v>
      </c>
      <c r="B132" s="2" t="s">
        <v>166</v>
      </c>
      <c r="C132" s="3" t="s">
        <v>85</v>
      </c>
      <c r="D132" s="15" t="s">
        <v>147</v>
      </c>
      <c r="E132" s="15" t="s">
        <v>165</v>
      </c>
      <c r="F132" s="15" t="s">
        <v>78</v>
      </c>
      <c r="G132" s="15" t="s">
        <v>50</v>
      </c>
      <c r="H132" s="19">
        <f t="shared" si="3"/>
        <v>102.4</v>
      </c>
      <c r="I132" s="45">
        <v>102413.31999999983</v>
      </c>
    </row>
    <row r="133" spans="1:9" x14ac:dyDescent="0.25">
      <c r="A133" s="15" t="s">
        <v>13</v>
      </c>
      <c r="B133" s="2" t="s">
        <v>105</v>
      </c>
      <c r="C133" s="3" t="s">
        <v>85</v>
      </c>
      <c r="D133" s="15" t="s">
        <v>147</v>
      </c>
      <c r="E133" s="15" t="s">
        <v>165</v>
      </c>
      <c r="F133" s="15" t="s">
        <v>78</v>
      </c>
      <c r="G133" s="15" t="s">
        <v>50</v>
      </c>
      <c r="H133" s="19">
        <f t="shared" si="3"/>
        <v>239.1</v>
      </c>
      <c r="I133" s="45">
        <v>239082</v>
      </c>
    </row>
    <row r="134" spans="1:9" x14ac:dyDescent="0.25">
      <c r="A134" s="15" t="s">
        <v>6</v>
      </c>
      <c r="B134" s="2" t="s">
        <v>167</v>
      </c>
      <c r="C134" s="3" t="s">
        <v>85</v>
      </c>
      <c r="D134" s="15" t="s">
        <v>147</v>
      </c>
      <c r="E134" s="15" t="s">
        <v>165</v>
      </c>
      <c r="F134" s="15" t="s">
        <v>78</v>
      </c>
      <c r="G134" s="15" t="s">
        <v>50</v>
      </c>
      <c r="H134" s="19">
        <f t="shared" si="3"/>
        <v>584.9</v>
      </c>
      <c r="I134" s="45">
        <v>584867.08000000007</v>
      </c>
    </row>
    <row r="135" spans="1:9" x14ac:dyDescent="0.25">
      <c r="A135" s="15" t="s">
        <v>22</v>
      </c>
      <c r="B135" s="2" t="s">
        <v>204</v>
      </c>
      <c r="C135" s="3" t="s">
        <v>85</v>
      </c>
      <c r="D135" s="15" t="s">
        <v>147</v>
      </c>
      <c r="E135" s="15" t="s">
        <v>165</v>
      </c>
      <c r="F135" s="15" t="s">
        <v>78</v>
      </c>
      <c r="G135" s="15" t="s">
        <v>50</v>
      </c>
      <c r="H135" s="19">
        <f t="shared" si="3"/>
        <v>158.6</v>
      </c>
      <c r="I135" s="45">
        <v>158646.68999999994</v>
      </c>
    </row>
    <row r="136" spans="1:9" x14ac:dyDescent="0.25">
      <c r="A136" s="15" t="s">
        <v>7</v>
      </c>
      <c r="B136" s="2" t="s">
        <v>170</v>
      </c>
      <c r="C136" s="3" t="s">
        <v>85</v>
      </c>
      <c r="D136" s="15" t="s">
        <v>147</v>
      </c>
      <c r="E136" s="15" t="s">
        <v>165</v>
      </c>
      <c r="F136" s="15" t="s">
        <v>78</v>
      </c>
      <c r="G136" s="15" t="s">
        <v>50</v>
      </c>
      <c r="H136" s="19">
        <f t="shared" si="3"/>
        <v>81.099999999999994</v>
      </c>
      <c r="I136" s="45">
        <v>81111.390000000014</v>
      </c>
    </row>
    <row r="137" spans="1:9" x14ac:dyDescent="0.25">
      <c r="A137" s="15" t="s">
        <v>14</v>
      </c>
      <c r="B137" s="2" t="s">
        <v>154</v>
      </c>
      <c r="C137" s="3" t="s">
        <v>85</v>
      </c>
      <c r="D137" s="15" t="s">
        <v>147</v>
      </c>
      <c r="E137" s="15" t="s">
        <v>165</v>
      </c>
      <c r="F137" s="15" t="s">
        <v>78</v>
      </c>
      <c r="G137" s="15" t="s">
        <v>50</v>
      </c>
      <c r="H137" s="19">
        <f t="shared" si="3"/>
        <v>163.1</v>
      </c>
      <c r="I137" s="45">
        <v>163055.07999999996</v>
      </c>
    </row>
    <row r="138" spans="1:9" x14ac:dyDescent="0.25">
      <c r="A138" s="15" t="s">
        <v>15</v>
      </c>
      <c r="B138" s="2" t="s">
        <v>205</v>
      </c>
      <c r="C138" s="3" t="s">
        <v>85</v>
      </c>
      <c r="D138" s="15" t="s">
        <v>147</v>
      </c>
      <c r="E138" s="15" t="s">
        <v>165</v>
      </c>
      <c r="F138" s="15" t="s">
        <v>78</v>
      </c>
      <c r="G138" s="15" t="s">
        <v>50</v>
      </c>
      <c r="H138" s="19">
        <f t="shared" si="3"/>
        <v>56.7</v>
      </c>
      <c r="I138" s="45">
        <v>56656</v>
      </c>
    </row>
    <row r="139" spans="1:9" x14ac:dyDescent="0.25">
      <c r="A139" s="15" t="s">
        <v>16</v>
      </c>
      <c r="B139" s="2" t="s">
        <v>168</v>
      </c>
      <c r="C139" s="3" t="s">
        <v>85</v>
      </c>
      <c r="D139" s="15" t="s">
        <v>147</v>
      </c>
      <c r="E139" s="15" t="s">
        <v>165</v>
      </c>
      <c r="F139" s="15" t="s">
        <v>78</v>
      </c>
      <c r="G139" s="15" t="s">
        <v>50</v>
      </c>
      <c r="H139" s="19">
        <f t="shared" si="3"/>
        <v>90.9</v>
      </c>
      <c r="I139" s="45">
        <v>90916</v>
      </c>
    </row>
    <row r="140" spans="1:9" x14ac:dyDescent="0.25">
      <c r="A140" s="15" t="s">
        <v>17</v>
      </c>
      <c r="B140" s="2" t="s">
        <v>155</v>
      </c>
      <c r="C140" s="3" t="s">
        <v>85</v>
      </c>
      <c r="D140" s="15" t="s">
        <v>147</v>
      </c>
      <c r="E140" s="15" t="s">
        <v>165</v>
      </c>
      <c r="F140" s="15" t="s">
        <v>78</v>
      </c>
      <c r="G140" s="15" t="s">
        <v>50</v>
      </c>
      <c r="H140" s="19">
        <f t="shared" si="3"/>
        <v>70.7</v>
      </c>
      <c r="I140" s="45">
        <v>70660</v>
      </c>
    </row>
    <row r="141" spans="1:9" x14ac:dyDescent="0.25">
      <c r="A141" s="15" t="s">
        <v>31</v>
      </c>
      <c r="B141" s="2" t="s">
        <v>171</v>
      </c>
      <c r="C141" s="3" t="s">
        <v>85</v>
      </c>
      <c r="D141" s="15" t="s">
        <v>147</v>
      </c>
      <c r="E141" s="15" t="s">
        <v>165</v>
      </c>
      <c r="F141" s="15" t="s">
        <v>78</v>
      </c>
      <c r="G141" s="15" t="s">
        <v>50</v>
      </c>
      <c r="H141" s="19">
        <f t="shared" si="3"/>
        <v>14.8</v>
      </c>
      <c r="I141" s="45">
        <v>14767</v>
      </c>
    </row>
    <row r="142" spans="1:9" x14ac:dyDescent="0.25">
      <c r="A142" s="15" t="s">
        <v>33</v>
      </c>
      <c r="B142" s="2" t="s">
        <v>169</v>
      </c>
      <c r="C142" s="3" t="s">
        <v>85</v>
      </c>
      <c r="D142" s="15" t="s">
        <v>147</v>
      </c>
      <c r="E142" s="15" t="s">
        <v>165</v>
      </c>
      <c r="F142" s="15" t="s">
        <v>78</v>
      </c>
      <c r="G142" s="15" t="s">
        <v>50</v>
      </c>
      <c r="H142" s="19">
        <f t="shared" si="3"/>
        <v>30.4</v>
      </c>
      <c r="I142" s="45">
        <v>30369</v>
      </c>
    </row>
    <row r="143" spans="1:9" x14ac:dyDescent="0.25">
      <c r="A143" s="15" t="s">
        <v>36</v>
      </c>
      <c r="B143" s="2" t="s">
        <v>172</v>
      </c>
      <c r="C143" s="3" t="s">
        <v>85</v>
      </c>
      <c r="D143" s="15" t="s">
        <v>147</v>
      </c>
      <c r="E143" s="15" t="s">
        <v>165</v>
      </c>
      <c r="F143" s="15" t="s">
        <v>78</v>
      </c>
      <c r="G143" s="15" t="s">
        <v>50</v>
      </c>
      <c r="H143" s="19">
        <f t="shared" si="3"/>
        <v>63.4</v>
      </c>
      <c r="I143" s="45">
        <v>63412.570000000007</v>
      </c>
    </row>
    <row r="144" spans="1:9" x14ac:dyDescent="0.25">
      <c r="A144" s="15" t="s">
        <v>37</v>
      </c>
      <c r="B144" s="2" t="s">
        <v>206</v>
      </c>
      <c r="C144" s="3" t="s">
        <v>85</v>
      </c>
      <c r="D144" s="15" t="s">
        <v>147</v>
      </c>
      <c r="E144" s="15" t="s">
        <v>165</v>
      </c>
      <c r="F144" s="15" t="s">
        <v>78</v>
      </c>
      <c r="G144" s="15" t="s">
        <v>50</v>
      </c>
      <c r="H144" s="19">
        <f t="shared" si="3"/>
        <v>11.5</v>
      </c>
      <c r="I144" s="45">
        <v>11497</v>
      </c>
    </row>
    <row r="145" spans="1:9" x14ac:dyDescent="0.25">
      <c r="A145" s="15" t="s">
        <v>39</v>
      </c>
      <c r="B145" s="2" t="s">
        <v>207</v>
      </c>
      <c r="C145" s="3" t="s">
        <v>85</v>
      </c>
      <c r="D145" s="15" t="s">
        <v>147</v>
      </c>
      <c r="E145" s="15" t="s">
        <v>165</v>
      </c>
      <c r="F145" s="15" t="s">
        <v>78</v>
      </c>
      <c r="G145" s="15" t="s">
        <v>50</v>
      </c>
      <c r="H145" s="19">
        <f t="shared" si="3"/>
        <v>1.3</v>
      </c>
      <c r="I145" s="45">
        <v>1316.1000000000058</v>
      </c>
    </row>
    <row r="146" spans="1:9" x14ac:dyDescent="0.25">
      <c r="A146" s="15" t="s">
        <v>40</v>
      </c>
      <c r="B146" s="2" t="s">
        <v>208</v>
      </c>
      <c r="C146" s="3" t="s">
        <v>85</v>
      </c>
      <c r="D146" s="15" t="s">
        <v>147</v>
      </c>
      <c r="E146" s="15" t="s">
        <v>165</v>
      </c>
      <c r="F146" s="15" t="s">
        <v>78</v>
      </c>
      <c r="G146" s="15" t="s">
        <v>50</v>
      </c>
      <c r="H146" s="19">
        <f t="shared" si="3"/>
        <v>20.3</v>
      </c>
      <c r="I146" s="45">
        <v>20300.5</v>
      </c>
    </row>
    <row r="147" spans="1:9" x14ac:dyDescent="0.25">
      <c r="A147" s="15" t="s">
        <v>41</v>
      </c>
      <c r="B147" s="2" t="s">
        <v>209</v>
      </c>
      <c r="C147" s="3" t="s">
        <v>85</v>
      </c>
      <c r="D147" s="15" t="s">
        <v>147</v>
      </c>
      <c r="E147" s="15" t="s">
        <v>165</v>
      </c>
      <c r="F147" s="15" t="s">
        <v>78</v>
      </c>
      <c r="G147" s="15" t="s">
        <v>50</v>
      </c>
      <c r="H147" s="19">
        <f t="shared" si="3"/>
        <v>45.9</v>
      </c>
      <c r="I147" s="45">
        <v>45883.070000000007</v>
      </c>
    </row>
    <row r="148" spans="1:9" ht="15.75" thickBot="1" x14ac:dyDescent="0.3">
      <c r="A148" s="46"/>
      <c r="B148" s="47"/>
      <c r="C148" s="48" t="s">
        <v>238</v>
      </c>
      <c r="D148" s="49"/>
      <c r="E148" s="49"/>
      <c r="F148" s="49"/>
      <c r="G148" s="50"/>
      <c r="H148" s="51">
        <f>SUM(H127:H147)</f>
        <v>5664.7999999999993</v>
      </c>
      <c r="I148" s="52">
        <f>SUM(I127:I147)</f>
        <v>5664748.4899999993</v>
      </c>
    </row>
    <row r="149" spans="1:9" ht="21" customHeight="1" thickBot="1" x14ac:dyDescent="0.3">
      <c r="A149" s="53" t="s">
        <v>236</v>
      </c>
      <c r="B149" s="54"/>
      <c r="C149" s="55"/>
      <c r="D149" s="55"/>
      <c r="E149" s="56"/>
      <c r="F149" s="56"/>
      <c r="G149" s="56"/>
      <c r="H149" s="57">
        <f>H126+H148</f>
        <v>10152.900000000001</v>
      </c>
      <c r="I149" s="31">
        <f>I126+I148</f>
        <v>10152915.91</v>
      </c>
    </row>
    <row r="150" spans="1:9" x14ac:dyDescent="0.25">
      <c r="A150" s="22"/>
      <c r="B150" s="22"/>
      <c r="C150" s="58"/>
      <c r="D150" s="22"/>
      <c r="E150" s="22"/>
      <c r="F150" s="22"/>
      <c r="G150" s="22"/>
      <c r="H150" s="59"/>
      <c r="I150" s="59"/>
    </row>
    <row r="151" spans="1:9" ht="15.75" thickBot="1" x14ac:dyDescent="0.3">
      <c r="A151" s="1" t="s">
        <v>359</v>
      </c>
      <c r="B151" s="1"/>
      <c r="C151" s="1"/>
      <c r="D151" s="36"/>
      <c r="E151" s="36"/>
      <c r="F151" s="36"/>
      <c r="G151" s="36"/>
      <c r="H151" s="34"/>
      <c r="I151" s="34"/>
    </row>
    <row r="152" spans="1:9" x14ac:dyDescent="0.25">
      <c r="A152" s="186" t="s">
        <v>210</v>
      </c>
      <c r="B152" s="189" t="s">
        <v>141</v>
      </c>
      <c r="C152" s="192" t="s">
        <v>160</v>
      </c>
      <c r="D152" s="192" t="s">
        <v>143</v>
      </c>
      <c r="E152" s="195" t="s">
        <v>161</v>
      </c>
      <c r="F152" s="174" t="s">
        <v>162</v>
      </c>
      <c r="G152" s="174" t="s">
        <v>1</v>
      </c>
      <c r="H152" s="177" t="s">
        <v>163</v>
      </c>
      <c r="I152" s="180" t="s">
        <v>173</v>
      </c>
    </row>
    <row r="153" spans="1:9" x14ac:dyDescent="0.25">
      <c r="A153" s="187"/>
      <c r="B153" s="190"/>
      <c r="C153" s="193" t="s">
        <v>142</v>
      </c>
      <c r="D153" s="193"/>
      <c r="E153" s="196"/>
      <c r="F153" s="175"/>
      <c r="G153" s="175"/>
      <c r="H153" s="178"/>
      <c r="I153" s="181"/>
    </row>
    <row r="154" spans="1:9" x14ac:dyDescent="0.25">
      <c r="A154" s="187"/>
      <c r="B154" s="190"/>
      <c r="C154" s="193"/>
      <c r="D154" s="193" t="s">
        <v>143</v>
      </c>
      <c r="E154" s="196"/>
      <c r="F154" s="175"/>
      <c r="G154" s="175"/>
      <c r="H154" s="178"/>
      <c r="I154" s="181"/>
    </row>
    <row r="155" spans="1:9" ht="15.75" thickBot="1" x14ac:dyDescent="0.3">
      <c r="A155" s="188"/>
      <c r="B155" s="191"/>
      <c r="C155" s="194"/>
      <c r="D155" s="194"/>
      <c r="E155" s="197"/>
      <c r="F155" s="176"/>
      <c r="G155" s="176"/>
      <c r="H155" s="179"/>
      <c r="I155" s="182"/>
    </row>
    <row r="156" spans="1:9" x14ac:dyDescent="0.25">
      <c r="A156" s="62" t="s">
        <v>187</v>
      </c>
      <c r="B156" s="60" t="s">
        <v>185</v>
      </c>
      <c r="C156" s="14" t="s">
        <v>232</v>
      </c>
      <c r="D156" s="63">
        <v>6402</v>
      </c>
      <c r="E156" s="63">
        <v>5364</v>
      </c>
      <c r="F156" s="63">
        <v>4428</v>
      </c>
      <c r="G156" s="64" t="s">
        <v>48</v>
      </c>
      <c r="H156" s="19">
        <f>ROUND(I156/1000,1)</f>
        <v>1.2</v>
      </c>
      <c r="I156" s="28">
        <v>1196</v>
      </c>
    </row>
    <row r="157" spans="1:9" x14ac:dyDescent="0.25">
      <c r="A157" s="62" t="s">
        <v>187</v>
      </c>
      <c r="B157" s="60" t="s">
        <v>185</v>
      </c>
      <c r="C157" s="14" t="s">
        <v>233</v>
      </c>
      <c r="D157" s="63">
        <v>6402</v>
      </c>
      <c r="E157" s="63">
        <v>5364</v>
      </c>
      <c r="F157" s="63">
        <v>4428</v>
      </c>
      <c r="G157" s="64" t="s">
        <v>48</v>
      </c>
      <c r="H157" s="19">
        <f>ROUND(I157/1000,1)</f>
        <v>5.6</v>
      </c>
      <c r="I157" s="28">
        <v>5582</v>
      </c>
    </row>
    <row r="158" spans="1:9" x14ac:dyDescent="0.25">
      <c r="A158" s="62" t="s">
        <v>184</v>
      </c>
      <c r="B158" s="60" t="s">
        <v>185</v>
      </c>
      <c r="C158" s="14" t="s">
        <v>216</v>
      </c>
      <c r="D158" s="63">
        <v>6402</v>
      </c>
      <c r="E158" s="63">
        <v>5364</v>
      </c>
      <c r="F158" s="63">
        <v>13005</v>
      </c>
      <c r="G158" s="64" t="s">
        <v>48</v>
      </c>
      <c r="H158" s="19">
        <f t="shared" ref="H158:H184" si="4">ROUND(I158/1000,1)</f>
        <v>6.3</v>
      </c>
      <c r="I158" s="28">
        <v>6333</v>
      </c>
    </row>
    <row r="159" spans="1:9" x14ac:dyDescent="0.25">
      <c r="A159" s="62" t="s">
        <v>184</v>
      </c>
      <c r="B159" s="60" t="s">
        <v>174</v>
      </c>
      <c r="C159" s="14" t="s">
        <v>220</v>
      </c>
      <c r="D159" s="63">
        <v>6402</v>
      </c>
      <c r="E159" s="63">
        <v>5364</v>
      </c>
      <c r="F159" s="63">
        <v>13011</v>
      </c>
      <c r="G159" s="64" t="s">
        <v>50</v>
      </c>
      <c r="H159" s="109">
        <v>0.1</v>
      </c>
      <c r="I159" s="28">
        <v>41</v>
      </c>
    </row>
    <row r="160" spans="1:9" x14ac:dyDescent="0.25">
      <c r="A160" s="62" t="s">
        <v>184</v>
      </c>
      <c r="B160" s="60" t="s">
        <v>174</v>
      </c>
      <c r="C160" s="14" t="s">
        <v>217</v>
      </c>
      <c r="D160" s="63">
        <v>6402</v>
      </c>
      <c r="E160" s="63">
        <v>5364</v>
      </c>
      <c r="F160" s="63">
        <v>13011</v>
      </c>
      <c r="G160" s="64" t="s">
        <v>50</v>
      </c>
      <c r="H160" s="19">
        <f t="shared" si="4"/>
        <v>3.4</v>
      </c>
      <c r="I160" s="28">
        <v>3357</v>
      </c>
    </row>
    <row r="161" spans="1:9" x14ac:dyDescent="0.25">
      <c r="A161" s="62" t="s">
        <v>184</v>
      </c>
      <c r="B161" s="60" t="s">
        <v>174</v>
      </c>
      <c r="C161" s="14" t="s">
        <v>218</v>
      </c>
      <c r="D161" s="63">
        <v>6402</v>
      </c>
      <c r="E161" s="63">
        <v>5364</v>
      </c>
      <c r="F161" s="63">
        <v>13011</v>
      </c>
      <c r="G161" s="64" t="s">
        <v>50</v>
      </c>
      <c r="H161" s="19">
        <f t="shared" si="4"/>
        <v>0.8</v>
      </c>
      <c r="I161" s="28">
        <v>809.3</v>
      </c>
    </row>
    <row r="162" spans="1:9" x14ac:dyDescent="0.25">
      <c r="A162" s="62" t="s">
        <v>184</v>
      </c>
      <c r="B162" s="60" t="s">
        <v>174</v>
      </c>
      <c r="C162" s="14" t="s">
        <v>219</v>
      </c>
      <c r="D162" s="63">
        <v>6402</v>
      </c>
      <c r="E162" s="63">
        <v>5364</v>
      </c>
      <c r="F162" s="63">
        <v>13011</v>
      </c>
      <c r="G162" s="64" t="s">
        <v>50</v>
      </c>
      <c r="H162" s="109">
        <v>620.79999999999995</v>
      </c>
      <c r="I162" s="28">
        <v>620854.02</v>
      </c>
    </row>
    <row r="163" spans="1:9" x14ac:dyDescent="0.25">
      <c r="A163" s="62" t="s">
        <v>184</v>
      </c>
      <c r="B163" s="60" t="s">
        <v>174</v>
      </c>
      <c r="C163" s="14" t="s">
        <v>221</v>
      </c>
      <c r="D163" s="63">
        <v>6402</v>
      </c>
      <c r="E163" s="63">
        <v>5364</v>
      </c>
      <c r="F163" s="63">
        <v>13011</v>
      </c>
      <c r="G163" s="64" t="s">
        <v>50</v>
      </c>
      <c r="H163" s="19">
        <f t="shared" si="4"/>
        <v>98.8</v>
      </c>
      <c r="I163" s="28">
        <v>98807.45</v>
      </c>
    </row>
    <row r="164" spans="1:9" x14ac:dyDescent="0.25">
      <c r="A164" s="62" t="s">
        <v>184</v>
      </c>
      <c r="B164" s="60" t="s">
        <v>174</v>
      </c>
      <c r="C164" s="14" t="s">
        <v>223</v>
      </c>
      <c r="D164" s="63">
        <v>6402</v>
      </c>
      <c r="E164" s="63">
        <v>5364</v>
      </c>
      <c r="F164" s="63">
        <v>13011</v>
      </c>
      <c r="G164" s="64" t="s">
        <v>50</v>
      </c>
      <c r="H164" s="19">
        <f t="shared" si="4"/>
        <v>352.8</v>
      </c>
      <c r="I164" s="28">
        <v>352766.92</v>
      </c>
    </row>
    <row r="165" spans="1:9" x14ac:dyDescent="0.25">
      <c r="A165" s="62" t="s">
        <v>184</v>
      </c>
      <c r="B165" s="60" t="s">
        <v>174</v>
      </c>
      <c r="C165" s="14" t="s">
        <v>226</v>
      </c>
      <c r="D165" s="63">
        <v>6402</v>
      </c>
      <c r="E165" s="63">
        <v>5364</v>
      </c>
      <c r="F165" s="63">
        <v>13011</v>
      </c>
      <c r="G165" s="64" t="s">
        <v>50</v>
      </c>
      <c r="H165" s="19">
        <f t="shared" si="4"/>
        <v>37.799999999999997</v>
      </c>
      <c r="I165" s="28">
        <v>37767.26</v>
      </c>
    </row>
    <row r="166" spans="1:9" x14ac:dyDescent="0.25">
      <c r="A166" s="62" t="s">
        <v>184</v>
      </c>
      <c r="B166" s="60" t="s">
        <v>174</v>
      </c>
      <c r="C166" s="14" t="s">
        <v>224</v>
      </c>
      <c r="D166" s="63">
        <v>6402</v>
      </c>
      <c r="E166" s="63">
        <v>5364</v>
      </c>
      <c r="F166" s="63">
        <v>13011</v>
      </c>
      <c r="G166" s="64" t="s">
        <v>50</v>
      </c>
      <c r="H166" s="19">
        <f t="shared" si="4"/>
        <v>576.20000000000005</v>
      </c>
      <c r="I166" s="28">
        <v>576217.1</v>
      </c>
    </row>
    <row r="167" spans="1:9" x14ac:dyDescent="0.25">
      <c r="A167" s="62" t="s">
        <v>184</v>
      </c>
      <c r="B167" s="60" t="s">
        <v>174</v>
      </c>
      <c r="C167" s="14" t="s">
        <v>222</v>
      </c>
      <c r="D167" s="63">
        <v>6402</v>
      </c>
      <c r="E167" s="63">
        <v>5364</v>
      </c>
      <c r="F167" s="63">
        <v>13011</v>
      </c>
      <c r="G167" s="64" t="s">
        <v>50</v>
      </c>
      <c r="H167" s="19">
        <f t="shared" si="4"/>
        <v>0.3</v>
      </c>
      <c r="I167" s="28">
        <v>314</v>
      </c>
    </row>
    <row r="168" spans="1:9" x14ac:dyDescent="0.25">
      <c r="A168" s="62" t="s">
        <v>184</v>
      </c>
      <c r="B168" s="60" t="s">
        <v>174</v>
      </c>
      <c r="C168" s="14" t="s">
        <v>225</v>
      </c>
      <c r="D168" s="63">
        <v>6402</v>
      </c>
      <c r="E168" s="63">
        <v>5364</v>
      </c>
      <c r="F168" s="63">
        <v>13011</v>
      </c>
      <c r="G168" s="64" t="s">
        <v>50</v>
      </c>
      <c r="H168" s="109">
        <v>30.9</v>
      </c>
      <c r="I168" s="28">
        <v>30953.1</v>
      </c>
    </row>
    <row r="169" spans="1:9" x14ac:dyDescent="0.25">
      <c r="A169" s="62" t="s">
        <v>184</v>
      </c>
      <c r="B169" s="60" t="s">
        <v>185</v>
      </c>
      <c r="C169" s="14" t="s">
        <v>227</v>
      </c>
      <c r="D169" s="63">
        <v>6402</v>
      </c>
      <c r="E169" s="63">
        <v>5364</v>
      </c>
      <c r="F169" s="63">
        <v>13015</v>
      </c>
      <c r="G169" s="64" t="s">
        <v>48</v>
      </c>
      <c r="H169" s="19">
        <f t="shared" si="4"/>
        <v>859.5</v>
      </c>
      <c r="I169" s="28">
        <v>859496</v>
      </c>
    </row>
    <row r="170" spans="1:9" x14ac:dyDescent="0.25">
      <c r="A170" s="62" t="s">
        <v>184</v>
      </c>
      <c r="B170" s="60" t="s">
        <v>185</v>
      </c>
      <c r="C170" s="14" t="s">
        <v>228</v>
      </c>
      <c r="D170" s="63">
        <v>6402</v>
      </c>
      <c r="E170" s="63">
        <v>5364</v>
      </c>
      <c r="F170" s="63">
        <v>13015</v>
      </c>
      <c r="G170" s="64" t="s">
        <v>48</v>
      </c>
      <c r="H170" s="19">
        <f t="shared" si="4"/>
        <v>0.4</v>
      </c>
      <c r="I170" s="28">
        <v>443</v>
      </c>
    </row>
    <row r="171" spans="1:9" x14ac:dyDescent="0.25">
      <c r="A171" s="62" t="s">
        <v>184</v>
      </c>
      <c r="B171" s="60" t="s">
        <v>185</v>
      </c>
      <c r="C171" s="14" t="s">
        <v>230</v>
      </c>
      <c r="D171" s="63">
        <v>6402</v>
      </c>
      <c r="E171" s="63">
        <v>5364</v>
      </c>
      <c r="F171" s="63">
        <v>13015</v>
      </c>
      <c r="G171" s="64" t="s">
        <v>48</v>
      </c>
      <c r="H171" s="19">
        <f t="shared" si="4"/>
        <v>0.8</v>
      </c>
      <c r="I171" s="28">
        <v>805</v>
      </c>
    </row>
    <row r="172" spans="1:9" x14ac:dyDescent="0.25">
      <c r="A172" s="62" t="s">
        <v>184</v>
      </c>
      <c r="B172" s="60" t="s">
        <v>185</v>
      </c>
      <c r="C172" s="14" t="s">
        <v>229</v>
      </c>
      <c r="D172" s="63">
        <v>6402</v>
      </c>
      <c r="E172" s="63">
        <v>5364</v>
      </c>
      <c r="F172" s="63">
        <v>13015</v>
      </c>
      <c r="G172" s="64" t="s">
        <v>48</v>
      </c>
      <c r="H172" s="19">
        <f t="shared" si="4"/>
        <v>79.7</v>
      </c>
      <c r="I172" s="28">
        <v>79691.05</v>
      </c>
    </row>
    <row r="173" spans="1:9" x14ac:dyDescent="0.25">
      <c r="A173" s="62" t="s">
        <v>184</v>
      </c>
      <c r="B173" s="60" t="s">
        <v>185</v>
      </c>
      <c r="C173" s="14" t="s">
        <v>186</v>
      </c>
      <c r="D173" s="63">
        <v>6402</v>
      </c>
      <c r="E173" s="63">
        <v>5364</v>
      </c>
      <c r="F173" s="63">
        <v>13016</v>
      </c>
      <c r="G173" s="64" t="s">
        <v>48</v>
      </c>
      <c r="H173" s="19">
        <f t="shared" si="4"/>
        <v>104.5</v>
      </c>
      <c r="I173" s="28">
        <v>104516</v>
      </c>
    </row>
    <row r="174" spans="1:9" x14ac:dyDescent="0.25">
      <c r="A174" s="62" t="s">
        <v>175</v>
      </c>
      <c r="B174" s="60" t="s">
        <v>214</v>
      </c>
      <c r="C174" s="14" t="s">
        <v>176</v>
      </c>
      <c r="D174" s="61">
        <v>6402</v>
      </c>
      <c r="E174" s="61">
        <v>5364</v>
      </c>
      <c r="F174" s="63">
        <v>14007</v>
      </c>
      <c r="G174" s="64" t="s">
        <v>55</v>
      </c>
      <c r="H174" s="19">
        <f>ROUND(I174/1000,1)</f>
        <v>406.8</v>
      </c>
      <c r="I174" s="28">
        <v>406775</v>
      </c>
    </row>
    <row r="175" spans="1:9" x14ac:dyDescent="0.25">
      <c r="A175" s="62" t="s">
        <v>175</v>
      </c>
      <c r="B175" s="60" t="s">
        <v>214</v>
      </c>
      <c r="C175" s="14" t="s">
        <v>177</v>
      </c>
      <c r="D175" s="61">
        <v>6402</v>
      </c>
      <c r="E175" s="61">
        <v>5364</v>
      </c>
      <c r="F175" s="63">
        <v>14007</v>
      </c>
      <c r="G175" s="64" t="s">
        <v>55</v>
      </c>
      <c r="H175" s="19">
        <f>ROUND(I175/1000,1)</f>
        <v>91.2</v>
      </c>
      <c r="I175" s="28">
        <v>91165</v>
      </c>
    </row>
    <row r="176" spans="1:9" x14ac:dyDescent="0.25">
      <c r="A176" s="62" t="s">
        <v>175</v>
      </c>
      <c r="B176" s="60" t="s">
        <v>214</v>
      </c>
      <c r="C176" s="14" t="s">
        <v>178</v>
      </c>
      <c r="D176" s="61">
        <v>6402</v>
      </c>
      <c r="E176" s="61">
        <v>5364</v>
      </c>
      <c r="F176" s="63">
        <v>14007</v>
      </c>
      <c r="G176" s="64" t="s">
        <v>55</v>
      </c>
      <c r="H176" s="109">
        <v>160.30000000000001</v>
      </c>
      <c r="I176" s="28">
        <v>160351.1</v>
      </c>
    </row>
    <row r="177" spans="1:9" x14ac:dyDescent="0.25">
      <c r="A177" s="62" t="s">
        <v>175</v>
      </c>
      <c r="B177" s="60" t="s">
        <v>214</v>
      </c>
      <c r="C177" s="14" t="s">
        <v>215</v>
      </c>
      <c r="D177" s="61">
        <v>6402</v>
      </c>
      <c r="E177" s="61">
        <v>5364</v>
      </c>
      <c r="F177" s="63">
        <v>14007</v>
      </c>
      <c r="G177" s="64" t="s">
        <v>55</v>
      </c>
      <c r="H177" s="19">
        <f>ROUND(I177/1000,1)</f>
        <v>94.5</v>
      </c>
      <c r="I177" s="28">
        <v>94460</v>
      </c>
    </row>
    <row r="178" spans="1:9" x14ac:dyDescent="0.25">
      <c r="A178" s="62" t="s">
        <v>175</v>
      </c>
      <c r="B178" s="60" t="s">
        <v>214</v>
      </c>
      <c r="C178" s="14" t="s">
        <v>179</v>
      </c>
      <c r="D178" s="63">
        <v>6402</v>
      </c>
      <c r="E178" s="63">
        <v>5364</v>
      </c>
      <c r="F178" s="63">
        <v>14007</v>
      </c>
      <c r="G178" s="64" t="s">
        <v>55</v>
      </c>
      <c r="H178" s="109">
        <v>12.2</v>
      </c>
      <c r="I178" s="28">
        <v>12253.8</v>
      </c>
    </row>
    <row r="179" spans="1:9" x14ac:dyDescent="0.25">
      <c r="A179" s="62" t="s">
        <v>175</v>
      </c>
      <c r="B179" s="60" t="s">
        <v>214</v>
      </c>
      <c r="C179" s="14" t="s">
        <v>180</v>
      </c>
      <c r="D179" s="63">
        <v>6402</v>
      </c>
      <c r="E179" s="63">
        <v>5364</v>
      </c>
      <c r="F179" s="63">
        <v>14007</v>
      </c>
      <c r="G179" s="64" t="s">
        <v>55</v>
      </c>
      <c r="H179" s="19">
        <f>ROUND(I179/1000,1)</f>
        <v>17.5</v>
      </c>
      <c r="I179" s="28">
        <v>17500</v>
      </c>
    </row>
    <row r="180" spans="1:9" x14ac:dyDescent="0.25">
      <c r="A180" s="62" t="s">
        <v>175</v>
      </c>
      <c r="B180" s="60" t="s">
        <v>214</v>
      </c>
      <c r="C180" s="14" t="s">
        <v>181</v>
      </c>
      <c r="D180" s="61">
        <v>6402</v>
      </c>
      <c r="E180" s="61">
        <v>5364</v>
      </c>
      <c r="F180" s="63">
        <v>14007</v>
      </c>
      <c r="G180" s="64" t="s">
        <v>55</v>
      </c>
      <c r="H180" s="19">
        <f>ROUND(I180/1000,1)</f>
        <v>64.7</v>
      </c>
      <c r="I180" s="28">
        <v>64749</v>
      </c>
    </row>
    <row r="181" spans="1:9" x14ac:dyDescent="0.25">
      <c r="A181" s="62" t="s">
        <v>175</v>
      </c>
      <c r="B181" s="60" t="s">
        <v>214</v>
      </c>
      <c r="C181" s="14" t="s">
        <v>182</v>
      </c>
      <c r="D181" s="63">
        <v>6402</v>
      </c>
      <c r="E181" s="63">
        <v>5364</v>
      </c>
      <c r="F181" s="63">
        <v>14007</v>
      </c>
      <c r="G181" s="64" t="s">
        <v>55</v>
      </c>
      <c r="H181" s="19">
        <f>ROUND(I181/1000,1)</f>
        <v>48.5</v>
      </c>
      <c r="I181" s="28">
        <v>48498</v>
      </c>
    </row>
    <row r="182" spans="1:9" x14ac:dyDescent="0.25">
      <c r="A182" s="62" t="s">
        <v>175</v>
      </c>
      <c r="B182" s="60" t="s">
        <v>214</v>
      </c>
      <c r="C182" s="14" t="s">
        <v>183</v>
      </c>
      <c r="D182" s="63">
        <v>6402</v>
      </c>
      <c r="E182" s="63">
        <v>5364</v>
      </c>
      <c r="F182" s="63">
        <v>14007</v>
      </c>
      <c r="G182" s="64" t="s">
        <v>55</v>
      </c>
      <c r="H182" s="19">
        <f>ROUND(I182/1000,1)</f>
        <v>790.6</v>
      </c>
      <c r="I182" s="28">
        <v>790562.5</v>
      </c>
    </row>
    <row r="183" spans="1:9" ht="24.75" x14ac:dyDescent="0.25">
      <c r="A183" s="62" t="s">
        <v>84</v>
      </c>
      <c r="B183" s="60" t="s">
        <v>231</v>
      </c>
      <c r="C183" s="3" t="s">
        <v>360</v>
      </c>
      <c r="D183" s="63">
        <v>6402</v>
      </c>
      <c r="E183" s="63">
        <v>5364</v>
      </c>
      <c r="F183" s="63">
        <v>33966</v>
      </c>
      <c r="G183" s="64" t="s">
        <v>56</v>
      </c>
      <c r="H183" s="109">
        <v>0.1</v>
      </c>
      <c r="I183" s="28">
        <v>33</v>
      </c>
    </row>
    <row r="184" spans="1:9" ht="25.5" thickBot="1" x14ac:dyDescent="0.3">
      <c r="A184" s="65" t="s">
        <v>29</v>
      </c>
      <c r="B184" s="66" t="s">
        <v>235</v>
      </c>
      <c r="C184" s="20" t="s">
        <v>361</v>
      </c>
      <c r="D184" s="67">
        <v>6402</v>
      </c>
      <c r="E184" s="67">
        <v>5364</v>
      </c>
      <c r="F184" s="67">
        <v>34019</v>
      </c>
      <c r="G184" s="68" t="s">
        <v>55</v>
      </c>
      <c r="H184" s="19">
        <f t="shared" si="4"/>
        <v>17.3</v>
      </c>
      <c r="I184" s="28">
        <v>17336</v>
      </c>
    </row>
    <row r="185" spans="1:9" ht="15.75" thickBot="1" x14ac:dyDescent="0.3">
      <c r="A185" s="69" t="s">
        <v>362</v>
      </c>
      <c r="B185" s="70"/>
      <c r="C185" s="25"/>
      <c r="D185" s="71"/>
      <c r="E185" s="71"/>
      <c r="F185" s="71"/>
      <c r="G185" s="72"/>
      <c r="H185" s="73">
        <f>SUM(H156:H184)</f>
        <v>4483.6000000000004</v>
      </c>
      <c r="I185" s="73">
        <f>SUM(I156:I184)</f>
        <v>4483632.5999999996</v>
      </c>
    </row>
    <row r="186" spans="1:9" x14ac:dyDescent="0.25">
      <c r="A186" s="9"/>
      <c r="B186" s="74"/>
      <c r="C186" s="75"/>
      <c r="D186" s="76"/>
      <c r="E186" s="76"/>
      <c r="F186" s="76"/>
      <c r="G186" s="77"/>
      <c r="H186" s="76"/>
      <c r="I186" s="78"/>
    </row>
    <row r="187" spans="1:9" ht="15.75" thickBot="1" x14ac:dyDescent="0.3">
      <c r="A187" s="1" t="s">
        <v>188</v>
      </c>
      <c r="B187" s="74"/>
      <c r="C187" s="75"/>
      <c r="D187" s="76"/>
      <c r="E187" s="76"/>
      <c r="F187" s="76"/>
      <c r="G187" s="77"/>
      <c r="H187" s="76"/>
      <c r="I187" s="78"/>
    </row>
    <row r="188" spans="1:9" ht="15.75" thickBot="1" x14ac:dyDescent="0.3">
      <c r="A188" s="183" t="s">
        <v>189</v>
      </c>
      <c r="B188" s="184"/>
      <c r="C188" s="184"/>
      <c r="D188" s="184"/>
      <c r="E188" s="184"/>
      <c r="F188" s="184"/>
      <c r="G188" s="184"/>
      <c r="H188" s="184"/>
      <c r="I188" s="185"/>
    </row>
    <row r="189" spans="1:9" x14ac:dyDescent="0.25">
      <c r="A189" s="186" t="s">
        <v>190</v>
      </c>
      <c r="B189" s="189" t="s">
        <v>141</v>
      </c>
      <c r="C189" s="192" t="s">
        <v>160</v>
      </c>
      <c r="D189" s="192" t="s">
        <v>143</v>
      </c>
      <c r="E189" s="195" t="s">
        <v>161</v>
      </c>
      <c r="F189" s="174" t="s">
        <v>162</v>
      </c>
      <c r="G189" s="174" t="s">
        <v>1</v>
      </c>
      <c r="H189" s="177" t="s">
        <v>191</v>
      </c>
      <c r="I189" s="180" t="s">
        <v>173</v>
      </c>
    </row>
    <row r="190" spans="1:9" x14ac:dyDescent="0.25">
      <c r="A190" s="187"/>
      <c r="B190" s="190"/>
      <c r="C190" s="193" t="s">
        <v>142</v>
      </c>
      <c r="D190" s="193"/>
      <c r="E190" s="196"/>
      <c r="F190" s="175"/>
      <c r="G190" s="175"/>
      <c r="H190" s="178"/>
      <c r="I190" s="181"/>
    </row>
    <row r="191" spans="1:9" x14ac:dyDescent="0.25">
      <c r="A191" s="187"/>
      <c r="B191" s="190"/>
      <c r="C191" s="193"/>
      <c r="D191" s="193" t="s">
        <v>143</v>
      </c>
      <c r="E191" s="196"/>
      <c r="F191" s="175"/>
      <c r="G191" s="175"/>
      <c r="H191" s="178"/>
      <c r="I191" s="181"/>
    </row>
    <row r="192" spans="1:9" ht="15.75" thickBot="1" x14ac:dyDescent="0.3">
      <c r="A192" s="188"/>
      <c r="B192" s="191"/>
      <c r="C192" s="194"/>
      <c r="D192" s="194"/>
      <c r="E192" s="197"/>
      <c r="F192" s="176"/>
      <c r="G192" s="176"/>
      <c r="H192" s="179"/>
      <c r="I192" s="182"/>
    </row>
    <row r="193" spans="1:12" ht="36.75" x14ac:dyDescent="0.25">
      <c r="A193" s="82" t="s">
        <v>192</v>
      </c>
      <c r="B193" s="83" t="s">
        <v>174</v>
      </c>
      <c r="C193" s="84" t="s">
        <v>212</v>
      </c>
      <c r="D193" s="85" t="s">
        <v>196</v>
      </c>
      <c r="E193" s="83" t="s">
        <v>194</v>
      </c>
      <c r="F193" s="83" t="s">
        <v>42</v>
      </c>
      <c r="G193" s="83" t="s">
        <v>50</v>
      </c>
      <c r="H193" s="23">
        <v>2301.1</v>
      </c>
      <c r="I193" s="26">
        <v>2301152.71</v>
      </c>
    </row>
    <row r="194" spans="1:12" ht="24.75" x14ac:dyDescent="0.25">
      <c r="A194" s="79" t="s">
        <v>192</v>
      </c>
      <c r="B194" s="80" t="s">
        <v>366</v>
      </c>
      <c r="C194" s="18" t="s">
        <v>211</v>
      </c>
      <c r="D194" s="81" t="s">
        <v>193</v>
      </c>
      <c r="E194" s="80" t="s">
        <v>194</v>
      </c>
      <c r="F194" s="80" t="s">
        <v>78</v>
      </c>
      <c r="G194" s="80" t="s">
        <v>195</v>
      </c>
      <c r="H194" s="13">
        <v>27.7</v>
      </c>
      <c r="I194" s="16">
        <v>27718</v>
      </c>
    </row>
    <row r="195" spans="1:12" ht="37.5" thickBot="1" x14ac:dyDescent="0.3">
      <c r="A195" s="82" t="s">
        <v>192</v>
      </c>
      <c r="B195" s="83" t="s">
        <v>174</v>
      </c>
      <c r="C195" s="84" t="s">
        <v>213</v>
      </c>
      <c r="D195" s="85" t="s">
        <v>196</v>
      </c>
      <c r="E195" s="83" t="s">
        <v>194</v>
      </c>
      <c r="F195" s="83" t="s">
        <v>78</v>
      </c>
      <c r="G195" s="83" t="s">
        <v>50</v>
      </c>
      <c r="H195" s="23">
        <v>4987.3</v>
      </c>
      <c r="I195" s="26">
        <v>4987229.0999999996</v>
      </c>
    </row>
    <row r="196" spans="1:12" ht="15.75" thickBot="1" x14ac:dyDescent="0.3">
      <c r="A196" s="86"/>
      <c r="B196" s="87"/>
      <c r="C196" s="88" t="s">
        <v>197</v>
      </c>
      <c r="D196" s="89"/>
      <c r="E196" s="87"/>
      <c r="F196" s="87"/>
      <c r="G196" s="87"/>
      <c r="H196" s="90">
        <f>SUM(H193:H195)</f>
        <v>7316.1</v>
      </c>
      <c r="I196" s="91">
        <f>SUM(I193:I195)</f>
        <v>7316099.8099999996</v>
      </c>
    </row>
    <row r="197" spans="1:12" ht="15.75" thickBot="1" x14ac:dyDescent="0.3">
      <c r="A197" s="92"/>
      <c r="B197" s="93"/>
      <c r="C197" s="92"/>
      <c r="D197" s="94"/>
      <c r="E197" s="95"/>
      <c r="F197" s="95"/>
      <c r="G197" s="95"/>
      <c r="H197" s="96"/>
      <c r="I197" s="97"/>
    </row>
    <row r="198" spans="1:12" ht="15.75" thickBot="1" x14ac:dyDescent="0.3">
      <c r="A198" s="183" t="s">
        <v>198</v>
      </c>
      <c r="B198" s="184"/>
      <c r="C198" s="184"/>
      <c r="D198" s="184"/>
      <c r="E198" s="184"/>
      <c r="F198" s="184"/>
      <c r="G198" s="184"/>
      <c r="H198" s="184"/>
      <c r="I198" s="185"/>
    </row>
    <row r="199" spans="1:12" x14ac:dyDescent="0.25">
      <c r="A199" s="186" t="s">
        <v>190</v>
      </c>
      <c r="B199" s="189" t="s">
        <v>141</v>
      </c>
      <c r="C199" s="192" t="s">
        <v>160</v>
      </c>
      <c r="D199" s="192" t="s">
        <v>143</v>
      </c>
      <c r="E199" s="195" t="s">
        <v>161</v>
      </c>
      <c r="F199" s="174" t="s">
        <v>162</v>
      </c>
      <c r="G199" s="174" t="s">
        <v>1</v>
      </c>
      <c r="H199" s="177" t="s">
        <v>191</v>
      </c>
      <c r="I199" s="180" t="s">
        <v>173</v>
      </c>
    </row>
    <row r="200" spans="1:12" x14ac:dyDescent="0.25">
      <c r="A200" s="187"/>
      <c r="B200" s="190"/>
      <c r="C200" s="193" t="s">
        <v>142</v>
      </c>
      <c r="D200" s="193"/>
      <c r="E200" s="196"/>
      <c r="F200" s="175"/>
      <c r="G200" s="175"/>
      <c r="H200" s="178"/>
      <c r="I200" s="181"/>
    </row>
    <row r="201" spans="1:12" x14ac:dyDescent="0.25">
      <c r="A201" s="187"/>
      <c r="B201" s="190"/>
      <c r="C201" s="193"/>
      <c r="D201" s="193" t="s">
        <v>143</v>
      </c>
      <c r="E201" s="196"/>
      <c r="F201" s="175"/>
      <c r="G201" s="175"/>
      <c r="H201" s="178"/>
      <c r="I201" s="181"/>
    </row>
    <row r="202" spans="1:12" ht="6.75" customHeight="1" thickBot="1" x14ac:dyDescent="0.3">
      <c r="A202" s="188"/>
      <c r="B202" s="191"/>
      <c r="C202" s="194"/>
      <c r="D202" s="194"/>
      <c r="E202" s="197"/>
      <c r="F202" s="176"/>
      <c r="G202" s="176"/>
      <c r="H202" s="179"/>
      <c r="I202" s="182"/>
    </row>
    <row r="203" spans="1:12" ht="25.5" thickBot="1" x14ac:dyDescent="0.3">
      <c r="A203" s="98" t="s">
        <v>192</v>
      </c>
      <c r="B203" s="99" t="s">
        <v>199</v>
      </c>
      <c r="C203" s="100" t="s">
        <v>363</v>
      </c>
      <c r="D203" s="101" t="s">
        <v>193</v>
      </c>
      <c r="E203" s="99" t="s">
        <v>194</v>
      </c>
      <c r="F203" s="99" t="s">
        <v>23</v>
      </c>
      <c r="G203" s="99" t="s">
        <v>200</v>
      </c>
      <c r="H203" s="24">
        <v>76.3</v>
      </c>
      <c r="I203" s="102">
        <v>76273.97</v>
      </c>
    </row>
    <row r="204" spans="1:12" ht="15.75" thickBot="1" x14ac:dyDescent="0.3">
      <c r="A204" s="103"/>
      <c r="B204" s="104"/>
      <c r="C204" s="88" t="s">
        <v>197</v>
      </c>
      <c r="D204" s="105"/>
      <c r="E204" s="104"/>
      <c r="F204" s="104"/>
      <c r="G204" s="104"/>
      <c r="H204" s="90">
        <f>SUM(H203:H203)</f>
        <v>76.3</v>
      </c>
      <c r="I204" s="91">
        <f>SUM(I203:I203)</f>
        <v>76273.97</v>
      </c>
    </row>
    <row r="206" spans="1:12" x14ac:dyDescent="0.25">
      <c r="H206" s="106"/>
    </row>
    <row r="207" spans="1:12" s="34" customFormat="1" x14ac:dyDescent="0.25">
      <c r="A207" s="36" t="s">
        <v>240</v>
      </c>
      <c r="B207" s="147"/>
      <c r="C207" s="147"/>
      <c r="D207" s="147"/>
      <c r="E207" s="147"/>
      <c r="F207" s="147"/>
      <c r="G207" s="147"/>
      <c r="H207" s="147"/>
      <c r="I207" s="147"/>
      <c r="L207" s="107"/>
    </row>
    <row r="208" spans="1:12" s="34" customFormat="1" x14ac:dyDescent="0.25">
      <c r="A208" s="36"/>
      <c r="B208" s="147"/>
      <c r="C208" s="147"/>
      <c r="D208" s="147"/>
      <c r="E208" s="147"/>
      <c r="F208" s="147"/>
      <c r="G208" s="147"/>
      <c r="H208" s="147"/>
      <c r="I208" s="147"/>
      <c r="L208" s="107"/>
    </row>
    <row r="209" spans="1:12" ht="15.75" thickBot="1" x14ac:dyDescent="0.3">
      <c r="A209" s="36" t="s">
        <v>241</v>
      </c>
      <c r="B209" s="147"/>
      <c r="C209" s="147"/>
      <c r="D209" s="147"/>
      <c r="E209" s="147"/>
      <c r="F209" s="147"/>
      <c r="G209" s="147"/>
      <c r="H209" s="147"/>
      <c r="I209" s="147"/>
    </row>
    <row r="210" spans="1:12" x14ac:dyDescent="0.25">
      <c r="A210" s="186" t="s">
        <v>140</v>
      </c>
      <c r="B210" s="189" t="s">
        <v>141</v>
      </c>
      <c r="C210" s="198" t="s">
        <v>160</v>
      </c>
      <c r="D210" s="198" t="s">
        <v>143</v>
      </c>
      <c r="E210" s="195" t="s">
        <v>161</v>
      </c>
      <c r="F210" s="174" t="s">
        <v>162</v>
      </c>
      <c r="G210" s="174" t="s">
        <v>1</v>
      </c>
      <c r="H210" s="203" t="s">
        <v>242</v>
      </c>
      <c r="I210" s="180" t="s">
        <v>243</v>
      </c>
    </row>
    <row r="211" spans="1:12" x14ac:dyDescent="0.25">
      <c r="A211" s="187"/>
      <c r="B211" s="190"/>
      <c r="C211" s="199" t="s">
        <v>142</v>
      </c>
      <c r="D211" s="199"/>
      <c r="E211" s="196"/>
      <c r="F211" s="175"/>
      <c r="G211" s="175"/>
      <c r="H211" s="204"/>
      <c r="I211" s="181"/>
    </row>
    <row r="212" spans="1:12" x14ac:dyDescent="0.25">
      <c r="A212" s="187"/>
      <c r="B212" s="190"/>
      <c r="C212" s="199"/>
      <c r="D212" s="199" t="s">
        <v>143</v>
      </c>
      <c r="E212" s="196"/>
      <c r="F212" s="175"/>
      <c r="G212" s="175"/>
      <c r="H212" s="204"/>
      <c r="I212" s="181"/>
    </row>
    <row r="213" spans="1:12" ht="15.75" thickBot="1" x14ac:dyDescent="0.3">
      <c r="A213" s="207"/>
      <c r="B213" s="208"/>
      <c r="C213" s="200"/>
      <c r="D213" s="200"/>
      <c r="E213" s="201"/>
      <c r="F213" s="202"/>
      <c r="G213" s="202"/>
      <c r="H213" s="205"/>
      <c r="I213" s="206"/>
    </row>
    <row r="214" spans="1:12" ht="15.75" thickTop="1" x14ac:dyDescent="0.25">
      <c r="A214" s="114" t="s">
        <v>244</v>
      </c>
      <c r="B214" s="115" t="s">
        <v>245</v>
      </c>
      <c r="C214" s="116" t="s">
        <v>324</v>
      </c>
      <c r="D214" s="117" t="s">
        <v>147</v>
      </c>
      <c r="E214" s="118" t="s">
        <v>148</v>
      </c>
      <c r="F214" s="119" t="s">
        <v>253</v>
      </c>
      <c r="G214" s="119" t="s">
        <v>247</v>
      </c>
      <c r="H214" s="120">
        <v>10</v>
      </c>
      <c r="I214" s="121">
        <v>10040.02</v>
      </c>
    </row>
    <row r="215" spans="1:12" x14ac:dyDescent="0.25">
      <c r="A215" s="122" t="s">
        <v>244</v>
      </c>
      <c r="B215" s="85" t="s">
        <v>245</v>
      </c>
      <c r="C215" s="116" t="s">
        <v>324</v>
      </c>
      <c r="D215" s="117" t="s">
        <v>147</v>
      </c>
      <c r="E215" s="81" t="s">
        <v>148</v>
      </c>
      <c r="F215" s="81" t="s">
        <v>246</v>
      </c>
      <c r="G215" s="85" t="s">
        <v>247</v>
      </c>
      <c r="H215" s="123">
        <v>137.30000000000001</v>
      </c>
      <c r="I215" s="124">
        <f>139440-2140</f>
        <v>137300</v>
      </c>
    </row>
    <row r="216" spans="1:12" x14ac:dyDescent="0.25">
      <c r="A216" s="122" t="s">
        <v>244</v>
      </c>
      <c r="B216" s="85" t="s">
        <v>245</v>
      </c>
      <c r="C216" s="116" t="s">
        <v>324</v>
      </c>
      <c r="D216" s="117" t="s">
        <v>147</v>
      </c>
      <c r="E216" s="81" t="s">
        <v>148</v>
      </c>
      <c r="F216" s="85" t="s">
        <v>248</v>
      </c>
      <c r="G216" s="85" t="s">
        <v>247</v>
      </c>
      <c r="H216" s="123">
        <v>2.1</v>
      </c>
      <c r="I216" s="124">
        <v>2140</v>
      </c>
    </row>
    <row r="217" spans="1:12" ht="24.75" x14ac:dyDescent="0.25">
      <c r="A217" s="122" t="s">
        <v>244</v>
      </c>
      <c r="B217" s="81" t="s">
        <v>245</v>
      </c>
      <c r="C217" s="116" t="s">
        <v>328</v>
      </c>
      <c r="D217" s="117" t="s">
        <v>147</v>
      </c>
      <c r="E217" s="150" t="s">
        <v>148</v>
      </c>
      <c r="F217" s="81" t="s">
        <v>327</v>
      </c>
      <c r="G217" s="126" t="s">
        <v>247</v>
      </c>
      <c r="H217" s="123">
        <v>600</v>
      </c>
      <c r="I217" s="124">
        <v>600000</v>
      </c>
    </row>
    <row r="218" spans="1:12" x14ac:dyDescent="0.25">
      <c r="A218" s="122" t="s">
        <v>244</v>
      </c>
      <c r="B218" s="81" t="s">
        <v>245</v>
      </c>
      <c r="C218" s="116" t="s">
        <v>249</v>
      </c>
      <c r="D218" s="117" t="s">
        <v>147</v>
      </c>
      <c r="E218" s="150" t="s">
        <v>148</v>
      </c>
      <c r="F218" s="81" t="s">
        <v>250</v>
      </c>
      <c r="G218" s="126" t="s">
        <v>247</v>
      </c>
      <c r="H218" s="123">
        <v>162.30000000000001</v>
      </c>
      <c r="I218" s="124">
        <v>162280.65</v>
      </c>
    </row>
    <row r="219" spans="1:12" x14ac:dyDescent="0.25">
      <c r="A219" s="122" t="s">
        <v>2</v>
      </c>
      <c r="B219" s="85" t="s">
        <v>251</v>
      </c>
      <c r="C219" s="116" t="s">
        <v>324</v>
      </c>
      <c r="D219" s="118" t="s">
        <v>147</v>
      </c>
      <c r="E219" s="81" t="s">
        <v>148</v>
      </c>
      <c r="F219" s="81" t="s">
        <v>246</v>
      </c>
      <c r="G219" s="85" t="s">
        <v>247</v>
      </c>
      <c r="H219" s="123">
        <v>48.7</v>
      </c>
      <c r="I219" s="124">
        <f>341388.34-I220-I221</f>
        <v>48722</v>
      </c>
    </row>
    <row r="220" spans="1:12" x14ac:dyDescent="0.25">
      <c r="A220" s="122" t="s">
        <v>2</v>
      </c>
      <c r="B220" s="85" t="s">
        <v>251</v>
      </c>
      <c r="C220" s="116" t="s">
        <v>324</v>
      </c>
      <c r="D220" s="118" t="s">
        <v>147</v>
      </c>
      <c r="E220" s="81" t="s">
        <v>148</v>
      </c>
      <c r="F220" s="81" t="s">
        <v>254</v>
      </c>
      <c r="G220" s="85" t="s">
        <v>247</v>
      </c>
      <c r="H220" s="123">
        <v>282</v>
      </c>
      <c r="I220" s="124">
        <v>282026.34000000003</v>
      </c>
    </row>
    <row r="221" spans="1:12" x14ac:dyDescent="0.25">
      <c r="A221" s="122" t="s">
        <v>2</v>
      </c>
      <c r="B221" s="85" t="s">
        <v>251</v>
      </c>
      <c r="C221" s="116" t="s">
        <v>324</v>
      </c>
      <c r="D221" s="118" t="s">
        <v>147</v>
      </c>
      <c r="E221" s="81" t="s">
        <v>148</v>
      </c>
      <c r="F221" s="85" t="s">
        <v>248</v>
      </c>
      <c r="G221" s="85" t="s">
        <v>247</v>
      </c>
      <c r="H221" s="123">
        <v>10.6</v>
      </c>
      <c r="I221" s="124">
        <v>10640</v>
      </c>
      <c r="L221" s="151"/>
    </row>
    <row r="222" spans="1:12" x14ac:dyDescent="0.25">
      <c r="A222" s="122" t="s">
        <v>2</v>
      </c>
      <c r="B222" s="85" t="s">
        <v>251</v>
      </c>
      <c r="C222" s="116" t="s">
        <v>249</v>
      </c>
      <c r="D222" s="118" t="s">
        <v>147</v>
      </c>
      <c r="E222" s="150" t="s">
        <v>148</v>
      </c>
      <c r="F222" s="81" t="s">
        <v>250</v>
      </c>
      <c r="G222" s="125" t="s">
        <v>247</v>
      </c>
      <c r="H222" s="123">
        <v>260</v>
      </c>
      <c r="I222" s="124">
        <v>260055.75</v>
      </c>
      <c r="K222" s="11"/>
    </row>
    <row r="223" spans="1:12" x14ac:dyDescent="0.25">
      <c r="A223" s="122" t="s">
        <v>8</v>
      </c>
      <c r="B223" s="85" t="s">
        <v>252</v>
      </c>
      <c r="C223" s="116" t="s">
        <v>324</v>
      </c>
      <c r="D223" s="117" t="s">
        <v>147</v>
      </c>
      <c r="E223" s="81" t="s">
        <v>148</v>
      </c>
      <c r="F223" s="81" t="s">
        <v>246</v>
      </c>
      <c r="G223" s="85" t="s">
        <v>247</v>
      </c>
      <c r="H223" s="123">
        <v>6.4</v>
      </c>
      <c r="I223" s="124">
        <f>34500-I224</f>
        <v>6360</v>
      </c>
    </row>
    <row r="224" spans="1:12" x14ac:dyDescent="0.25">
      <c r="A224" s="122" t="s">
        <v>8</v>
      </c>
      <c r="B224" s="85" t="s">
        <v>252</v>
      </c>
      <c r="C224" s="116" t="s">
        <v>324</v>
      </c>
      <c r="D224" s="117" t="s">
        <v>147</v>
      </c>
      <c r="E224" s="81" t="s">
        <v>148</v>
      </c>
      <c r="F224" s="85" t="s">
        <v>248</v>
      </c>
      <c r="G224" s="85" t="s">
        <v>247</v>
      </c>
      <c r="H224" s="123">
        <v>28.1</v>
      </c>
      <c r="I224" s="124">
        <v>28140</v>
      </c>
    </row>
    <row r="225" spans="1:12" x14ac:dyDescent="0.25">
      <c r="A225" s="122" t="s">
        <v>8</v>
      </c>
      <c r="B225" s="85" t="s">
        <v>252</v>
      </c>
      <c r="C225" s="116" t="s">
        <v>249</v>
      </c>
      <c r="D225" s="118" t="s">
        <v>147</v>
      </c>
      <c r="E225" s="150" t="s">
        <v>148</v>
      </c>
      <c r="F225" s="81" t="s">
        <v>250</v>
      </c>
      <c r="G225" s="125" t="s">
        <v>247</v>
      </c>
      <c r="H225" s="123">
        <v>177.6</v>
      </c>
      <c r="I225" s="124">
        <v>177608.74</v>
      </c>
    </row>
    <row r="226" spans="1:12" x14ac:dyDescent="0.25">
      <c r="A226" s="122" t="s">
        <v>3</v>
      </c>
      <c r="B226" s="81" t="s">
        <v>255</v>
      </c>
      <c r="C226" s="116" t="s">
        <v>324</v>
      </c>
      <c r="D226" s="117" t="s">
        <v>147</v>
      </c>
      <c r="E226" s="118" t="s">
        <v>148</v>
      </c>
      <c r="F226" s="119" t="s">
        <v>253</v>
      </c>
      <c r="G226" s="119" t="s">
        <v>247</v>
      </c>
      <c r="H226" s="123">
        <v>4008.2</v>
      </c>
      <c r="I226" s="124">
        <v>4008226.48</v>
      </c>
    </row>
    <row r="227" spans="1:12" x14ac:dyDescent="0.25">
      <c r="A227" s="122" t="s">
        <v>3</v>
      </c>
      <c r="B227" s="81" t="s">
        <v>255</v>
      </c>
      <c r="C227" s="116" t="s">
        <v>324</v>
      </c>
      <c r="D227" s="118" t="s">
        <v>147</v>
      </c>
      <c r="E227" s="81" t="s">
        <v>148</v>
      </c>
      <c r="F227" s="81" t="s">
        <v>246</v>
      </c>
      <c r="G227" s="85" t="s">
        <v>247</v>
      </c>
      <c r="H227" s="123">
        <v>64.900000000000006</v>
      </c>
      <c r="I227" s="124">
        <f>170536.34-I228-I229</f>
        <v>64898.34</v>
      </c>
    </row>
    <row r="228" spans="1:12" x14ac:dyDescent="0.25">
      <c r="A228" s="122" t="s">
        <v>3</v>
      </c>
      <c r="B228" s="81" t="s">
        <v>255</v>
      </c>
      <c r="C228" s="116" t="s">
        <v>324</v>
      </c>
      <c r="D228" s="118" t="s">
        <v>147</v>
      </c>
      <c r="E228" s="81" t="s">
        <v>148</v>
      </c>
      <c r="F228" s="81" t="s">
        <v>254</v>
      </c>
      <c r="G228" s="85" t="s">
        <v>247</v>
      </c>
      <c r="H228" s="123">
        <v>100.5</v>
      </c>
      <c r="I228" s="124">
        <v>100478</v>
      </c>
    </row>
    <row r="229" spans="1:12" x14ac:dyDescent="0.25">
      <c r="A229" s="122" t="s">
        <v>3</v>
      </c>
      <c r="B229" s="81" t="s">
        <v>255</v>
      </c>
      <c r="C229" s="116" t="s">
        <v>324</v>
      </c>
      <c r="D229" s="118" t="s">
        <v>147</v>
      </c>
      <c r="E229" s="81" t="s">
        <v>148</v>
      </c>
      <c r="F229" s="85" t="s">
        <v>248</v>
      </c>
      <c r="G229" s="85" t="s">
        <v>247</v>
      </c>
      <c r="H229" s="123">
        <v>5.2</v>
      </c>
      <c r="I229" s="124">
        <v>5160</v>
      </c>
    </row>
    <row r="230" spans="1:12" ht="24.75" x14ac:dyDescent="0.25">
      <c r="A230" s="122" t="s">
        <v>3</v>
      </c>
      <c r="B230" s="81" t="s">
        <v>255</v>
      </c>
      <c r="C230" s="116" t="s">
        <v>328</v>
      </c>
      <c r="D230" s="118" t="s">
        <v>147</v>
      </c>
      <c r="E230" s="150" t="s">
        <v>148</v>
      </c>
      <c r="F230" s="81" t="s">
        <v>327</v>
      </c>
      <c r="G230" s="126" t="s">
        <v>247</v>
      </c>
      <c r="H230" s="123">
        <v>1047.2</v>
      </c>
      <c r="I230" s="124">
        <v>1047220.67</v>
      </c>
    </row>
    <row r="231" spans="1:12" ht="24.75" x14ac:dyDescent="0.25">
      <c r="A231" s="122" t="s">
        <v>3</v>
      </c>
      <c r="B231" s="81" t="s">
        <v>255</v>
      </c>
      <c r="C231" s="116" t="s">
        <v>326</v>
      </c>
      <c r="D231" s="118" t="s">
        <v>147</v>
      </c>
      <c r="E231" s="150" t="s">
        <v>148</v>
      </c>
      <c r="F231" s="118" t="s">
        <v>342</v>
      </c>
      <c r="G231" s="126" t="s">
        <v>247</v>
      </c>
      <c r="H231" s="123">
        <v>130.30000000000001</v>
      </c>
      <c r="I231" s="124">
        <v>130266.42</v>
      </c>
    </row>
    <row r="232" spans="1:12" x14ac:dyDescent="0.25">
      <c r="A232" s="122" t="s">
        <v>3</v>
      </c>
      <c r="B232" s="81" t="s">
        <v>255</v>
      </c>
      <c r="C232" s="116" t="s">
        <v>249</v>
      </c>
      <c r="D232" s="118" t="s">
        <v>147</v>
      </c>
      <c r="E232" s="150" t="s">
        <v>148</v>
      </c>
      <c r="F232" s="81" t="s">
        <v>250</v>
      </c>
      <c r="G232" s="125" t="s">
        <v>247</v>
      </c>
      <c r="H232" s="123">
        <v>51.8</v>
      </c>
      <c r="I232" s="124">
        <v>51811.25</v>
      </c>
    </row>
    <row r="233" spans="1:12" x14ac:dyDescent="0.25">
      <c r="A233" s="122" t="s">
        <v>4</v>
      </c>
      <c r="B233" s="81" t="s">
        <v>256</v>
      </c>
      <c r="C233" s="116" t="s">
        <v>324</v>
      </c>
      <c r="D233" s="118" t="s">
        <v>147</v>
      </c>
      <c r="E233" s="81" t="s">
        <v>148</v>
      </c>
      <c r="F233" s="81" t="s">
        <v>246</v>
      </c>
      <c r="G233" s="85" t="s">
        <v>247</v>
      </c>
      <c r="H233" s="123">
        <v>275.39999999999998</v>
      </c>
      <c r="I233" s="124">
        <v>275426.65000000002</v>
      </c>
    </row>
    <row r="234" spans="1:12" ht="24.75" x14ac:dyDescent="0.25">
      <c r="A234" s="122" t="s">
        <v>4</v>
      </c>
      <c r="B234" s="81" t="s">
        <v>256</v>
      </c>
      <c r="C234" s="116" t="s">
        <v>328</v>
      </c>
      <c r="D234" s="118" t="s">
        <v>147</v>
      </c>
      <c r="E234" s="150" t="s">
        <v>148</v>
      </c>
      <c r="F234" s="81" t="s">
        <v>327</v>
      </c>
      <c r="G234" s="126" t="s">
        <v>247</v>
      </c>
      <c r="H234" s="123">
        <v>9371.2999999999993</v>
      </c>
      <c r="I234" s="124">
        <v>9371245.9900000002</v>
      </c>
    </row>
    <row r="235" spans="1:12" ht="24.75" x14ac:dyDescent="0.25">
      <c r="A235" s="122" t="s">
        <v>4</v>
      </c>
      <c r="B235" s="81" t="s">
        <v>256</v>
      </c>
      <c r="C235" s="116" t="s">
        <v>326</v>
      </c>
      <c r="D235" s="118" t="s">
        <v>147</v>
      </c>
      <c r="E235" s="150" t="s">
        <v>148</v>
      </c>
      <c r="F235" s="118" t="s">
        <v>342</v>
      </c>
      <c r="G235" s="126" t="s">
        <v>247</v>
      </c>
      <c r="H235" s="123">
        <v>1435</v>
      </c>
      <c r="I235" s="124">
        <v>1435000</v>
      </c>
    </row>
    <row r="236" spans="1:12" s="34" customFormat="1" x14ac:dyDescent="0.25">
      <c r="A236" s="122" t="s">
        <v>4</v>
      </c>
      <c r="B236" s="81" t="s">
        <v>256</v>
      </c>
      <c r="C236" s="116" t="s">
        <v>249</v>
      </c>
      <c r="D236" s="118" t="s">
        <v>147</v>
      </c>
      <c r="E236" s="150" t="s">
        <v>148</v>
      </c>
      <c r="F236" s="81" t="s">
        <v>250</v>
      </c>
      <c r="G236" s="125" t="s">
        <v>247</v>
      </c>
      <c r="H236" s="123">
        <v>126.9</v>
      </c>
      <c r="I236" s="124">
        <v>126880.81</v>
      </c>
      <c r="L236" s="107"/>
    </row>
    <row r="237" spans="1:12" x14ac:dyDescent="0.25">
      <c r="A237" s="122" t="s">
        <v>9</v>
      </c>
      <c r="B237" s="81" t="s">
        <v>257</v>
      </c>
      <c r="C237" s="116" t="s">
        <v>324</v>
      </c>
      <c r="D237" s="117" t="s">
        <v>147</v>
      </c>
      <c r="E237" s="118" t="s">
        <v>148</v>
      </c>
      <c r="F237" s="119" t="s">
        <v>253</v>
      </c>
      <c r="G237" s="119" t="s">
        <v>247</v>
      </c>
      <c r="H237" s="123">
        <v>0.6</v>
      </c>
      <c r="I237" s="124">
        <v>642.85</v>
      </c>
    </row>
    <row r="238" spans="1:12" x14ac:dyDescent="0.25">
      <c r="A238" s="122" t="s">
        <v>9</v>
      </c>
      <c r="B238" s="81" t="s">
        <v>257</v>
      </c>
      <c r="C238" s="116" t="s">
        <v>324</v>
      </c>
      <c r="D238" s="118" t="s">
        <v>147</v>
      </c>
      <c r="E238" s="81" t="s">
        <v>148</v>
      </c>
      <c r="F238" s="81" t="s">
        <v>246</v>
      </c>
      <c r="G238" s="85" t="s">
        <v>247</v>
      </c>
      <c r="H238" s="123">
        <v>10.5</v>
      </c>
      <c r="I238" s="124">
        <v>10460</v>
      </c>
    </row>
    <row r="239" spans="1:12" ht="24.75" x14ac:dyDescent="0.25">
      <c r="A239" s="122" t="s">
        <v>9</v>
      </c>
      <c r="B239" s="81" t="s">
        <v>257</v>
      </c>
      <c r="C239" s="116" t="s">
        <v>328</v>
      </c>
      <c r="D239" s="118" t="s">
        <v>147</v>
      </c>
      <c r="E239" s="150" t="s">
        <v>148</v>
      </c>
      <c r="F239" s="81" t="s">
        <v>327</v>
      </c>
      <c r="G239" s="126" t="s">
        <v>247</v>
      </c>
      <c r="H239" s="123">
        <v>28.4</v>
      </c>
      <c r="I239" s="124">
        <v>28363.200000000001</v>
      </c>
    </row>
    <row r="240" spans="1:12" ht="24.75" x14ac:dyDescent="0.25">
      <c r="A240" s="122" t="s">
        <v>9</v>
      </c>
      <c r="B240" s="81" t="s">
        <v>257</v>
      </c>
      <c r="C240" s="116" t="s">
        <v>326</v>
      </c>
      <c r="D240" s="118" t="s">
        <v>147</v>
      </c>
      <c r="E240" s="150" t="s">
        <v>148</v>
      </c>
      <c r="F240" s="118" t="s">
        <v>342</v>
      </c>
      <c r="G240" s="126" t="s">
        <v>247</v>
      </c>
      <c r="H240" s="123">
        <v>477.6</v>
      </c>
      <c r="I240" s="124">
        <v>477597.9</v>
      </c>
    </row>
    <row r="241" spans="1:12" x14ac:dyDescent="0.25">
      <c r="A241" s="122" t="s">
        <v>9</v>
      </c>
      <c r="B241" s="81" t="s">
        <v>257</v>
      </c>
      <c r="C241" s="116" t="s">
        <v>249</v>
      </c>
      <c r="D241" s="118" t="s">
        <v>147</v>
      </c>
      <c r="E241" s="150" t="s">
        <v>148</v>
      </c>
      <c r="F241" s="81" t="s">
        <v>250</v>
      </c>
      <c r="G241" s="125" t="s">
        <v>247</v>
      </c>
      <c r="H241" s="123">
        <v>138.69999999999999</v>
      </c>
      <c r="I241" s="124">
        <v>138661.5</v>
      </c>
    </row>
    <row r="242" spans="1:12" s="34" customFormat="1" x14ac:dyDescent="0.25">
      <c r="A242" s="122" t="s">
        <v>20</v>
      </c>
      <c r="B242" s="81" t="s">
        <v>258</v>
      </c>
      <c r="C242" s="116" t="s">
        <v>324</v>
      </c>
      <c r="D242" s="117" t="s">
        <v>147</v>
      </c>
      <c r="E242" s="118" t="s">
        <v>148</v>
      </c>
      <c r="F242" s="119" t="s">
        <v>253</v>
      </c>
      <c r="G242" s="119" t="s">
        <v>247</v>
      </c>
      <c r="H242" s="123">
        <v>10000</v>
      </c>
      <c r="I242" s="124">
        <v>10000000</v>
      </c>
      <c r="K242" s="107"/>
      <c r="L242" s="107"/>
    </row>
    <row r="243" spans="1:12" s="34" customFormat="1" x14ac:dyDescent="0.25">
      <c r="A243" s="122" t="s">
        <v>20</v>
      </c>
      <c r="B243" s="81" t="s">
        <v>258</v>
      </c>
      <c r="C243" s="116" t="s">
        <v>324</v>
      </c>
      <c r="D243" s="117" t="s">
        <v>147</v>
      </c>
      <c r="E243" s="81" t="s">
        <v>148</v>
      </c>
      <c r="F243" s="81" t="s">
        <v>246</v>
      </c>
      <c r="G243" s="85" t="s">
        <v>247</v>
      </c>
      <c r="H243" s="123">
        <v>160</v>
      </c>
      <c r="I243" s="124">
        <v>160010</v>
      </c>
      <c r="L243" s="107"/>
    </row>
    <row r="244" spans="1:12" s="34" customFormat="1" x14ac:dyDescent="0.25">
      <c r="A244" s="122" t="s">
        <v>20</v>
      </c>
      <c r="B244" s="81" t="s">
        <v>258</v>
      </c>
      <c r="C244" s="116" t="s">
        <v>249</v>
      </c>
      <c r="D244" s="117" t="s">
        <v>147</v>
      </c>
      <c r="E244" s="81" t="s">
        <v>148</v>
      </c>
      <c r="F244" s="81" t="s">
        <v>250</v>
      </c>
      <c r="G244" s="85" t="s">
        <v>247</v>
      </c>
      <c r="H244" s="123">
        <v>73.3</v>
      </c>
      <c r="I244" s="124">
        <v>73292.25</v>
      </c>
      <c r="L244" s="107"/>
    </row>
    <row r="245" spans="1:12" x14ac:dyDescent="0.25">
      <c r="A245" s="122" t="s">
        <v>10</v>
      </c>
      <c r="B245" s="81" t="s">
        <v>259</v>
      </c>
      <c r="C245" s="116" t="s">
        <v>324</v>
      </c>
      <c r="D245" s="117" t="s">
        <v>147</v>
      </c>
      <c r="E245" s="118" t="s">
        <v>148</v>
      </c>
      <c r="F245" s="119" t="s">
        <v>253</v>
      </c>
      <c r="G245" s="80" t="s">
        <v>247</v>
      </c>
      <c r="H245" s="123">
        <v>25011</v>
      </c>
      <c r="I245" s="124">
        <v>25010963.91</v>
      </c>
    </row>
    <row r="246" spans="1:12" x14ac:dyDescent="0.25">
      <c r="A246" s="122" t="s">
        <v>10</v>
      </c>
      <c r="B246" s="81" t="s">
        <v>259</v>
      </c>
      <c r="C246" s="116" t="s">
        <v>324</v>
      </c>
      <c r="D246" s="117" t="s">
        <v>147</v>
      </c>
      <c r="E246" s="81" t="s">
        <v>148</v>
      </c>
      <c r="F246" s="81" t="s">
        <v>246</v>
      </c>
      <c r="G246" s="85" t="s">
        <v>247</v>
      </c>
      <c r="H246" s="123">
        <v>215.5</v>
      </c>
      <c r="I246" s="124">
        <v>215468.76</v>
      </c>
    </row>
    <row r="247" spans="1:12" ht="24.75" x14ac:dyDescent="0.25">
      <c r="A247" s="122" t="s">
        <v>10</v>
      </c>
      <c r="B247" s="81" t="s">
        <v>259</v>
      </c>
      <c r="C247" s="116" t="s">
        <v>328</v>
      </c>
      <c r="D247" s="118" t="s">
        <v>147</v>
      </c>
      <c r="E247" s="150" t="s">
        <v>148</v>
      </c>
      <c r="F247" s="81" t="s">
        <v>327</v>
      </c>
      <c r="G247" s="126" t="s">
        <v>247</v>
      </c>
      <c r="H247" s="123">
        <v>48966.2</v>
      </c>
      <c r="I247" s="124">
        <v>48966174.07</v>
      </c>
    </row>
    <row r="248" spans="1:12" x14ac:dyDescent="0.25">
      <c r="A248" s="122" t="s">
        <v>10</v>
      </c>
      <c r="B248" s="81" t="s">
        <v>259</v>
      </c>
      <c r="C248" s="116" t="s">
        <v>249</v>
      </c>
      <c r="D248" s="117" t="s">
        <v>147</v>
      </c>
      <c r="E248" s="81" t="s">
        <v>148</v>
      </c>
      <c r="F248" s="85" t="s">
        <v>250</v>
      </c>
      <c r="G248" s="85" t="s">
        <v>247</v>
      </c>
      <c r="H248" s="123">
        <v>138.30000000000001</v>
      </c>
      <c r="I248" s="124">
        <v>138284.89000000001</v>
      </c>
    </row>
    <row r="249" spans="1:12" s="34" customFormat="1" x14ac:dyDescent="0.25">
      <c r="A249" s="122" t="s">
        <v>11</v>
      </c>
      <c r="B249" s="81" t="s">
        <v>260</v>
      </c>
      <c r="C249" s="116" t="s">
        <v>324</v>
      </c>
      <c r="D249" s="117" t="s">
        <v>147</v>
      </c>
      <c r="E249" s="81" t="s">
        <v>148</v>
      </c>
      <c r="F249" s="81" t="s">
        <v>246</v>
      </c>
      <c r="G249" s="85" t="s">
        <v>247</v>
      </c>
      <c r="H249" s="123">
        <v>145.4</v>
      </c>
      <c r="I249" s="124">
        <f>145631-I250-I251</f>
        <v>145415</v>
      </c>
      <c r="L249" s="107"/>
    </row>
    <row r="250" spans="1:12" s="34" customFormat="1" x14ac:dyDescent="0.25">
      <c r="A250" s="122" t="s">
        <v>11</v>
      </c>
      <c r="B250" s="81" t="s">
        <v>260</v>
      </c>
      <c r="C250" s="116" t="s">
        <v>324</v>
      </c>
      <c r="D250" s="118" t="s">
        <v>147</v>
      </c>
      <c r="E250" s="81" t="s">
        <v>148</v>
      </c>
      <c r="F250" s="81" t="s">
        <v>325</v>
      </c>
      <c r="G250" s="85" t="s">
        <v>247</v>
      </c>
      <c r="H250" s="123">
        <v>0.1</v>
      </c>
      <c r="I250" s="124">
        <v>50</v>
      </c>
      <c r="L250" s="107"/>
    </row>
    <row r="251" spans="1:12" s="34" customFormat="1" x14ac:dyDescent="0.25">
      <c r="A251" s="122" t="s">
        <v>11</v>
      </c>
      <c r="B251" s="81" t="s">
        <v>260</v>
      </c>
      <c r="C251" s="116" t="s">
        <v>324</v>
      </c>
      <c r="D251" s="118" t="s">
        <v>147</v>
      </c>
      <c r="E251" s="81" t="s">
        <v>148</v>
      </c>
      <c r="F251" s="85" t="s">
        <v>248</v>
      </c>
      <c r="G251" s="85" t="s">
        <v>247</v>
      </c>
      <c r="H251" s="123">
        <v>0.2</v>
      </c>
      <c r="I251" s="124">
        <v>166</v>
      </c>
      <c r="L251" s="107"/>
    </row>
    <row r="252" spans="1:12" s="34" customFormat="1" ht="24.75" x14ac:dyDescent="0.25">
      <c r="A252" s="122" t="s">
        <v>11</v>
      </c>
      <c r="B252" s="81" t="s">
        <v>260</v>
      </c>
      <c r="C252" s="116" t="s">
        <v>328</v>
      </c>
      <c r="D252" s="118" t="s">
        <v>147</v>
      </c>
      <c r="E252" s="150" t="s">
        <v>148</v>
      </c>
      <c r="F252" s="81" t="s">
        <v>327</v>
      </c>
      <c r="G252" s="126" t="s">
        <v>247</v>
      </c>
      <c r="H252" s="123">
        <v>6</v>
      </c>
      <c r="I252" s="124">
        <v>6046.73</v>
      </c>
      <c r="L252" s="107"/>
    </row>
    <row r="253" spans="1:12" s="34" customFormat="1" x14ac:dyDescent="0.25">
      <c r="A253" s="122" t="s">
        <v>11</v>
      </c>
      <c r="B253" s="81" t="s">
        <v>260</v>
      </c>
      <c r="C253" s="116" t="s">
        <v>249</v>
      </c>
      <c r="D253" s="117" t="s">
        <v>147</v>
      </c>
      <c r="E253" s="81" t="s">
        <v>148</v>
      </c>
      <c r="F253" s="85" t="s">
        <v>250</v>
      </c>
      <c r="G253" s="85" t="s">
        <v>247</v>
      </c>
      <c r="H253" s="123">
        <v>20.2</v>
      </c>
      <c r="I253" s="124">
        <v>20234</v>
      </c>
      <c r="L253" s="107"/>
    </row>
    <row r="254" spans="1:12" s="34" customFormat="1" x14ac:dyDescent="0.25">
      <c r="A254" s="122" t="s">
        <v>12</v>
      </c>
      <c r="B254" s="81" t="s">
        <v>261</v>
      </c>
      <c r="C254" s="116" t="s">
        <v>324</v>
      </c>
      <c r="D254" s="117" t="s">
        <v>147</v>
      </c>
      <c r="E254" s="118" t="s">
        <v>148</v>
      </c>
      <c r="F254" s="80" t="s">
        <v>253</v>
      </c>
      <c r="G254" s="80" t="s">
        <v>247</v>
      </c>
      <c r="H254" s="123">
        <v>0.8</v>
      </c>
      <c r="I254" s="124">
        <v>811.4</v>
      </c>
      <c r="L254" s="107"/>
    </row>
    <row r="255" spans="1:12" s="34" customFormat="1" x14ac:dyDescent="0.25">
      <c r="A255" s="122" t="s">
        <v>12</v>
      </c>
      <c r="B255" s="81" t="s">
        <v>261</v>
      </c>
      <c r="C255" s="116" t="s">
        <v>324</v>
      </c>
      <c r="D255" s="117" t="s">
        <v>147</v>
      </c>
      <c r="E255" s="81" t="s">
        <v>148</v>
      </c>
      <c r="F255" s="81" t="s">
        <v>246</v>
      </c>
      <c r="G255" s="85" t="s">
        <v>247</v>
      </c>
      <c r="H255" s="123">
        <v>66.2</v>
      </c>
      <c r="I255" s="124">
        <f>87252.12-I256-I257</f>
        <v>66228</v>
      </c>
      <c r="K255" s="107"/>
      <c r="L255" s="107"/>
    </row>
    <row r="256" spans="1:12" s="34" customFormat="1" x14ac:dyDescent="0.25">
      <c r="A256" s="122" t="s">
        <v>12</v>
      </c>
      <c r="B256" s="81" t="s">
        <v>261</v>
      </c>
      <c r="C256" s="116" t="s">
        <v>324</v>
      </c>
      <c r="D256" s="118" t="s">
        <v>147</v>
      </c>
      <c r="E256" s="81" t="s">
        <v>148</v>
      </c>
      <c r="F256" s="81" t="s">
        <v>254</v>
      </c>
      <c r="G256" s="85" t="s">
        <v>247</v>
      </c>
      <c r="H256" s="123">
        <v>7.7</v>
      </c>
      <c r="I256" s="124">
        <v>7674.12</v>
      </c>
      <c r="L256" s="107"/>
    </row>
    <row r="257" spans="1:12" s="34" customFormat="1" x14ac:dyDescent="0.25">
      <c r="A257" s="122" t="s">
        <v>12</v>
      </c>
      <c r="B257" s="81" t="s">
        <v>261</v>
      </c>
      <c r="C257" s="116" t="s">
        <v>324</v>
      </c>
      <c r="D257" s="118" t="s">
        <v>147</v>
      </c>
      <c r="E257" s="81" t="s">
        <v>148</v>
      </c>
      <c r="F257" s="85" t="s">
        <v>248</v>
      </c>
      <c r="G257" s="85" t="s">
        <v>247</v>
      </c>
      <c r="H257" s="123">
        <v>13.3</v>
      </c>
      <c r="I257" s="124">
        <v>13350</v>
      </c>
      <c r="L257" s="107"/>
    </row>
    <row r="258" spans="1:12" s="34" customFormat="1" x14ac:dyDescent="0.25">
      <c r="A258" s="122" t="s">
        <v>12</v>
      </c>
      <c r="B258" s="81" t="s">
        <v>261</v>
      </c>
      <c r="C258" s="116" t="s">
        <v>249</v>
      </c>
      <c r="D258" s="117" t="s">
        <v>147</v>
      </c>
      <c r="E258" s="81" t="s">
        <v>148</v>
      </c>
      <c r="F258" s="85" t="s">
        <v>250</v>
      </c>
      <c r="G258" s="85" t="s">
        <v>247</v>
      </c>
      <c r="H258" s="123">
        <v>44.3</v>
      </c>
      <c r="I258" s="124">
        <v>44250.5</v>
      </c>
      <c r="L258" s="107"/>
    </row>
    <row r="259" spans="1:12" s="34" customFormat="1" x14ac:dyDescent="0.25">
      <c r="A259" s="122" t="s">
        <v>21</v>
      </c>
      <c r="B259" s="81" t="s">
        <v>262</v>
      </c>
      <c r="C259" s="116" t="s">
        <v>324</v>
      </c>
      <c r="D259" s="117" t="s">
        <v>147</v>
      </c>
      <c r="E259" s="81" t="s">
        <v>148</v>
      </c>
      <c r="F259" s="81" t="s">
        <v>246</v>
      </c>
      <c r="G259" s="85" t="s">
        <v>247</v>
      </c>
      <c r="H259" s="123">
        <v>182.6</v>
      </c>
      <c r="I259" s="124">
        <v>182588</v>
      </c>
      <c r="L259" s="107"/>
    </row>
    <row r="260" spans="1:12" s="34" customFormat="1" ht="24.75" x14ac:dyDescent="0.25">
      <c r="A260" s="122" t="s">
        <v>21</v>
      </c>
      <c r="B260" s="81" t="s">
        <v>262</v>
      </c>
      <c r="C260" s="116" t="s">
        <v>328</v>
      </c>
      <c r="D260" s="118" t="s">
        <v>147</v>
      </c>
      <c r="E260" s="150" t="s">
        <v>148</v>
      </c>
      <c r="F260" s="81" t="s">
        <v>327</v>
      </c>
      <c r="G260" s="126" t="s">
        <v>247</v>
      </c>
      <c r="H260" s="123">
        <v>290.3</v>
      </c>
      <c r="I260" s="124">
        <v>290336</v>
      </c>
      <c r="L260" s="107"/>
    </row>
    <row r="261" spans="1:12" s="34" customFormat="1" x14ac:dyDescent="0.25">
      <c r="A261" s="122" t="s">
        <v>21</v>
      </c>
      <c r="B261" s="81" t="s">
        <v>262</v>
      </c>
      <c r="C261" s="116" t="s">
        <v>249</v>
      </c>
      <c r="D261" s="117" t="s">
        <v>147</v>
      </c>
      <c r="E261" s="81" t="s">
        <v>148</v>
      </c>
      <c r="F261" s="85" t="s">
        <v>250</v>
      </c>
      <c r="G261" s="85" t="s">
        <v>247</v>
      </c>
      <c r="H261" s="123">
        <v>18.5</v>
      </c>
      <c r="I261" s="124">
        <v>18483.57</v>
      </c>
      <c r="L261" s="107"/>
    </row>
    <row r="262" spans="1:12" s="34" customFormat="1" x14ac:dyDescent="0.25">
      <c r="A262" s="122" t="s">
        <v>5</v>
      </c>
      <c r="B262" s="81" t="s">
        <v>263</v>
      </c>
      <c r="C262" s="116" t="s">
        <v>324</v>
      </c>
      <c r="D262" s="117" t="s">
        <v>147</v>
      </c>
      <c r="E262" s="81" t="s">
        <v>148</v>
      </c>
      <c r="F262" s="81" t="s">
        <v>246</v>
      </c>
      <c r="G262" s="85" t="s">
        <v>247</v>
      </c>
      <c r="H262" s="123">
        <v>262</v>
      </c>
      <c r="I262" s="124">
        <f>481868.18-I263-I264</f>
        <v>262214</v>
      </c>
      <c r="L262" s="107"/>
    </row>
    <row r="263" spans="1:12" s="34" customFormat="1" x14ac:dyDescent="0.25">
      <c r="A263" s="122" t="s">
        <v>5</v>
      </c>
      <c r="B263" s="81" t="s">
        <v>263</v>
      </c>
      <c r="C263" s="116" t="s">
        <v>324</v>
      </c>
      <c r="D263" s="118" t="s">
        <v>147</v>
      </c>
      <c r="E263" s="81" t="s">
        <v>148</v>
      </c>
      <c r="F263" s="81" t="s">
        <v>254</v>
      </c>
      <c r="G263" s="85" t="s">
        <v>247</v>
      </c>
      <c r="H263" s="123">
        <v>219.2</v>
      </c>
      <c r="I263" s="124">
        <v>219200</v>
      </c>
      <c r="L263" s="107"/>
    </row>
    <row r="264" spans="1:12" s="34" customFormat="1" x14ac:dyDescent="0.25">
      <c r="A264" s="122" t="s">
        <v>5</v>
      </c>
      <c r="B264" s="81" t="s">
        <v>263</v>
      </c>
      <c r="C264" s="116" t="s">
        <v>324</v>
      </c>
      <c r="D264" s="118" t="s">
        <v>147</v>
      </c>
      <c r="E264" s="81" t="s">
        <v>148</v>
      </c>
      <c r="F264" s="81" t="s">
        <v>325</v>
      </c>
      <c r="G264" s="85" t="s">
        <v>247</v>
      </c>
      <c r="H264" s="123">
        <v>0.5</v>
      </c>
      <c r="I264" s="124">
        <v>454.18</v>
      </c>
      <c r="L264" s="107"/>
    </row>
    <row r="265" spans="1:12" s="34" customFormat="1" ht="24.75" x14ac:dyDescent="0.25">
      <c r="A265" s="122" t="s">
        <v>5</v>
      </c>
      <c r="B265" s="81" t="s">
        <v>263</v>
      </c>
      <c r="C265" s="116" t="s">
        <v>328</v>
      </c>
      <c r="D265" s="118" t="s">
        <v>147</v>
      </c>
      <c r="E265" s="150" t="s">
        <v>148</v>
      </c>
      <c r="F265" s="81" t="s">
        <v>327</v>
      </c>
      <c r="G265" s="126" t="s">
        <v>247</v>
      </c>
      <c r="H265" s="123">
        <v>4282.8</v>
      </c>
      <c r="I265" s="124">
        <v>4282828.37</v>
      </c>
      <c r="L265" s="107"/>
    </row>
    <row r="266" spans="1:12" s="34" customFormat="1" ht="24.75" x14ac:dyDescent="0.25">
      <c r="A266" s="122" t="s">
        <v>5</v>
      </c>
      <c r="B266" s="81" t="s">
        <v>263</v>
      </c>
      <c r="C266" s="116" t="s">
        <v>326</v>
      </c>
      <c r="D266" s="117" t="s">
        <v>147</v>
      </c>
      <c r="E266" s="150" t="s">
        <v>148</v>
      </c>
      <c r="F266" s="118" t="s">
        <v>342</v>
      </c>
      <c r="G266" s="126" t="s">
        <v>247</v>
      </c>
      <c r="H266" s="123">
        <v>126.6</v>
      </c>
      <c r="I266" s="124">
        <v>126572.85</v>
      </c>
      <c r="L266" s="107"/>
    </row>
    <row r="267" spans="1:12" s="34" customFormat="1" x14ac:dyDescent="0.25">
      <c r="A267" s="122" t="s">
        <v>5</v>
      </c>
      <c r="B267" s="81" t="s">
        <v>263</v>
      </c>
      <c r="C267" s="116" t="s">
        <v>249</v>
      </c>
      <c r="D267" s="117" t="s">
        <v>147</v>
      </c>
      <c r="E267" s="81" t="s">
        <v>148</v>
      </c>
      <c r="F267" s="85" t="s">
        <v>250</v>
      </c>
      <c r="G267" s="85" t="s">
        <v>247</v>
      </c>
      <c r="H267" s="123">
        <v>10.8</v>
      </c>
      <c r="I267" s="124">
        <v>10777.49</v>
      </c>
      <c r="L267" s="107"/>
    </row>
    <row r="268" spans="1:12" x14ac:dyDescent="0.25">
      <c r="A268" s="122" t="s">
        <v>13</v>
      </c>
      <c r="B268" s="81" t="s">
        <v>264</v>
      </c>
      <c r="C268" s="116" t="s">
        <v>324</v>
      </c>
      <c r="D268" s="117" t="s">
        <v>147</v>
      </c>
      <c r="E268" s="81" t="s">
        <v>148</v>
      </c>
      <c r="F268" s="81" t="s">
        <v>246</v>
      </c>
      <c r="G268" s="85" t="s">
        <v>247</v>
      </c>
      <c r="H268" s="123">
        <v>48.2</v>
      </c>
      <c r="I268" s="124">
        <v>48185.15</v>
      </c>
    </row>
    <row r="269" spans="1:12" ht="24.75" x14ac:dyDescent="0.25">
      <c r="A269" s="122" t="s">
        <v>13</v>
      </c>
      <c r="B269" s="81" t="s">
        <v>264</v>
      </c>
      <c r="C269" s="116" t="s">
        <v>328</v>
      </c>
      <c r="D269" s="118" t="s">
        <v>147</v>
      </c>
      <c r="E269" s="150" t="s">
        <v>148</v>
      </c>
      <c r="F269" s="81" t="s">
        <v>327</v>
      </c>
      <c r="G269" s="126" t="s">
        <v>247</v>
      </c>
      <c r="H269" s="123">
        <v>0.7</v>
      </c>
      <c r="I269" s="124">
        <v>712.4</v>
      </c>
    </row>
    <row r="270" spans="1:12" x14ac:dyDescent="0.25">
      <c r="A270" s="122" t="s">
        <v>13</v>
      </c>
      <c r="B270" s="81" t="s">
        <v>264</v>
      </c>
      <c r="C270" s="116" t="s">
        <v>249</v>
      </c>
      <c r="D270" s="125" t="s">
        <v>147</v>
      </c>
      <c r="E270" s="81" t="s">
        <v>148</v>
      </c>
      <c r="F270" s="85" t="s">
        <v>250</v>
      </c>
      <c r="G270" s="81" t="s">
        <v>247</v>
      </c>
      <c r="H270" s="123">
        <v>126.2</v>
      </c>
      <c r="I270" s="124">
        <v>126194.83</v>
      </c>
    </row>
    <row r="271" spans="1:12" x14ac:dyDescent="0.25">
      <c r="A271" s="122" t="s">
        <v>6</v>
      </c>
      <c r="B271" s="81" t="s">
        <v>265</v>
      </c>
      <c r="C271" s="116" t="s">
        <v>324</v>
      </c>
      <c r="D271" s="117" t="s">
        <v>147</v>
      </c>
      <c r="E271" s="81" t="s">
        <v>148</v>
      </c>
      <c r="F271" s="81" t="s">
        <v>246</v>
      </c>
      <c r="G271" s="85" t="s">
        <v>247</v>
      </c>
      <c r="H271" s="123">
        <v>216.3</v>
      </c>
      <c r="I271" s="124">
        <v>216252</v>
      </c>
    </row>
    <row r="272" spans="1:12" x14ac:dyDescent="0.25">
      <c r="A272" s="122" t="s">
        <v>6</v>
      </c>
      <c r="B272" s="81" t="s">
        <v>265</v>
      </c>
      <c r="C272" s="116" t="s">
        <v>249</v>
      </c>
      <c r="D272" s="117" t="s">
        <v>147</v>
      </c>
      <c r="E272" s="81" t="s">
        <v>148</v>
      </c>
      <c r="F272" s="85" t="s">
        <v>250</v>
      </c>
      <c r="G272" s="85" t="s">
        <v>247</v>
      </c>
      <c r="H272" s="123">
        <v>25.7</v>
      </c>
      <c r="I272" s="124">
        <v>25677.46</v>
      </c>
    </row>
    <row r="273" spans="1:12" ht="24.75" x14ac:dyDescent="0.25">
      <c r="A273" s="122" t="s">
        <v>22</v>
      </c>
      <c r="B273" s="81" t="s">
        <v>266</v>
      </c>
      <c r="C273" s="116" t="s">
        <v>328</v>
      </c>
      <c r="D273" s="118" t="s">
        <v>147</v>
      </c>
      <c r="E273" s="150" t="s">
        <v>148</v>
      </c>
      <c r="F273" s="81" t="s">
        <v>327</v>
      </c>
      <c r="G273" s="126" t="s">
        <v>247</v>
      </c>
      <c r="H273" s="123">
        <v>188.5</v>
      </c>
      <c r="I273" s="124">
        <v>188455.85</v>
      </c>
    </row>
    <row r="274" spans="1:12" x14ac:dyDescent="0.25">
      <c r="A274" s="122" t="s">
        <v>22</v>
      </c>
      <c r="B274" s="81" t="s">
        <v>266</v>
      </c>
      <c r="C274" s="116" t="s">
        <v>249</v>
      </c>
      <c r="D274" s="117" t="s">
        <v>147</v>
      </c>
      <c r="E274" s="81" t="s">
        <v>148</v>
      </c>
      <c r="F274" s="85" t="s">
        <v>250</v>
      </c>
      <c r="G274" s="85" t="s">
        <v>247</v>
      </c>
      <c r="H274" s="123">
        <v>10.199999999999999</v>
      </c>
      <c r="I274" s="124">
        <v>10158.75</v>
      </c>
    </row>
    <row r="275" spans="1:12" s="34" customFormat="1" x14ac:dyDescent="0.25">
      <c r="A275" s="122" t="s">
        <v>7</v>
      </c>
      <c r="B275" s="81" t="s">
        <v>267</v>
      </c>
      <c r="C275" s="116" t="s">
        <v>324</v>
      </c>
      <c r="D275" s="117" t="s">
        <v>147</v>
      </c>
      <c r="E275" s="81" t="s">
        <v>148</v>
      </c>
      <c r="F275" s="81" t="s">
        <v>246</v>
      </c>
      <c r="G275" s="85" t="s">
        <v>247</v>
      </c>
      <c r="H275" s="123">
        <v>143.30000000000001</v>
      </c>
      <c r="I275" s="124">
        <v>143340</v>
      </c>
      <c r="L275" s="107"/>
    </row>
    <row r="276" spans="1:12" s="34" customFormat="1" ht="24.75" x14ac:dyDescent="0.25">
      <c r="A276" s="122" t="s">
        <v>7</v>
      </c>
      <c r="B276" s="81" t="s">
        <v>267</v>
      </c>
      <c r="C276" s="116" t="s">
        <v>328</v>
      </c>
      <c r="D276" s="118" t="s">
        <v>147</v>
      </c>
      <c r="E276" s="150" t="s">
        <v>148</v>
      </c>
      <c r="F276" s="81" t="s">
        <v>327</v>
      </c>
      <c r="G276" s="126" t="s">
        <v>247</v>
      </c>
      <c r="H276" s="123">
        <v>0.1</v>
      </c>
      <c r="I276" s="124">
        <v>0.01</v>
      </c>
      <c r="L276" s="107"/>
    </row>
    <row r="277" spans="1:12" s="34" customFormat="1" x14ac:dyDescent="0.25">
      <c r="A277" s="122" t="s">
        <v>7</v>
      </c>
      <c r="B277" s="81" t="s">
        <v>267</v>
      </c>
      <c r="C277" s="116" t="s">
        <v>249</v>
      </c>
      <c r="D277" s="117" t="s">
        <v>147</v>
      </c>
      <c r="E277" s="81" t="s">
        <v>148</v>
      </c>
      <c r="F277" s="85" t="s">
        <v>250</v>
      </c>
      <c r="G277" s="85" t="s">
        <v>247</v>
      </c>
      <c r="H277" s="123">
        <v>0.2</v>
      </c>
      <c r="I277" s="124">
        <v>244.25</v>
      </c>
      <c r="L277" s="107"/>
    </row>
    <row r="278" spans="1:12" s="34" customFormat="1" x14ac:dyDescent="0.25">
      <c r="A278" s="122" t="s">
        <v>14</v>
      </c>
      <c r="B278" s="81" t="s">
        <v>268</v>
      </c>
      <c r="C278" s="116" t="s">
        <v>324</v>
      </c>
      <c r="D278" s="117" t="s">
        <v>147</v>
      </c>
      <c r="E278" s="81" t="s">
        <v>148</v>
      </c>
      <c r="F278" s="81" t="s">
        <v>246</v>
      </c>
      <c r="G278" s="85" t="s">
        <v>247</v>
      </c>
      <c r="H278" s="123">
        <v>119.8</v>
      </c>
      <c r="I278" s="124">
        <v>119780</v>
      </c>
      <c r="L278" s="107"/>
    </row>
    <row r="279" spans="1:12" s="34" customFormat="1" x14ac:dyDescent="0.25">
      <c r="A279" s="122" t="s">
        <v>15</v>
      </c>
      <c r="B279" s="81" t="s">
        <v>269</v>
      </c>
      <c r="C279" s="116" t="s">
        <v>324</v>
      </c>
      <c r="D279" s="117" t="s">
        <v>147</v>
      </c>
      <c r="E279" s="118" t="s">
        <v>148</v>
      </c>
      <c r="F279" s="80" t="s">
        <v>253</v>
      </c>
      <c r="G279" s="80" t="s">
        <v>247</v>
      </c>
      <c r="H279" s="123">
        <v>26.7</v>
      </c>
      <c r="I279" s="124">
        <v>26668.61</v>
      </c>
      <c r="L279" s="107"/>
    </row>
    <row r="280" spans="1:12" s="34" customFormat="1" x14ac:dyDescent="0.25">
      <c r="A280" s="122" t="s">
        <v>15</v>
      </c>
      <c r="B280" s="81" t="s">
        <v>269</v>
      </c>
      <c r="C280" s="116" t="s">
        <v>324</v>
      </c>
      <c r="D280" s="117" t="s">
        <v>147</v>
      </c>
      <c r="E280" s="81" t="s">
        <v>148</v>
      </c>
      <c r="F280" s="81" t="s">
        <v>246</v>
      </c>
      <c r="G280" s="85" t="s">
        <v>247</v>
      </c>
      <c r="H280" s="123">
        <v>46.1</v>
      </c>
      <c r="I280" s="124">
        <f>147299-I281</f>
        <v>46099</v>
      </c>
      <c r="L280" s="107"/>
    </row>
    <row r="281" spans="1:12" s="34" customFormat="1" x14ac:dyDescent="0.25">
      <c r="A281" s="122" t="s">
        <v>15</v>
      </c>
      <c r="B281" s="81" t="s">
        <v>269</v>
      </c>
      <c r="C281" s="116" t="s">
        <v>324</v>
      </c>
      <c r="D281" s="118" t="s">
        <v>147</v>
      </c>
      <c r="E281" s="81" t="s">
        <v>148</v>
      </c>
      <c r="F281" s="81" t="s">
        <v>254</v>
      </c>
      <c r="G281" s="85" t="s">
        <v>247</v>
      </c>
      <c r="H281" s="123">
        <v>101.2</v>
      </c>
      <c r="I281" s="124">
        <v>101200</v>
      </c>
      <c r="L281" s="107"/>
    </row>
    <row r="282" spans="1:12" x14ac:dyDescent="0.25">
      <c r="A282" s="122" t="s">
        <v>15</v>
      </c>
      <c r="B282" s="81" t="s">
        <v>269</v>
      </c>
      <c r="C282" s="116" t="s">
        <v>249</v>
      </c>
      <c r="D282" s="117" t="s">
        <v>147</v>
      </c>
      <c r="E282" s="81" t="s">
        <v>148</v>
      </c>
      <c r="F282" s="85" t="s">
        <v>250</v>
      </c>
      <c r="G282" s="85" t="s">
        <v>247</v>
      </c>
      <c r="H282" s="123">
        <v>3.8</v>
      </c>
      <c r="I282" s="124">
        <v>3807.25</v>
      </c>
    </row>
    <row r="283" spans="1:12" s="34" customFormat="1" x14ac:dyDescent="0.25">
      <c r="A283" s="122" t="s">
        <v>16</v>
      </c>
      <c r="B283" s="81" t="s">
        <v>270</v>
      </c>
      <c r="C283" s="116" t="s">
        <v>324</v>
      </c>
      <c r="D283" s="117" t="s">
        <v>147</v>
      </c>
      <c r="E283" s="81" t="s">
        <v>148</v>
      </c>
      <c r="F283" s="81" t="s">
        <v>246</v>
      </c>
      <c r="G283" s="85" t="s">
        <v>247</v>
      </c>
      <c r="H283" s="123">
        <v>51.3</v>
      </c>
      <c r="I283" s="124">
        <v>51341</v>
      </c>
      <c r="L283" s="107"/>
    </row>
    <row r="284" spans="1:12" s="34" customFormat="1" x14ac:dyDescent="0.25">
      <c r="A284" s="122" t="s">
        <v>16</v>
      </c>
      <c r="B284" s="81" t="s">
        <v>270</v>
      </c>
      <c r="C284" s="116" t="s">
        <v>249</v>
      </c>
      <c r="D284" s="117" t="s">
        <v>147</v>
      </c>
      <c r="E284" s="81" t="s">
        <v>148</v>
      </c>
      <c r="F284" s="85" t="s">
        <v>250</v>
      </c>
      <c r="G284" s="85" t="s">
        <v>247</v>
      </c>
      <c r="H284" s="123">
        <v>8.5</v>
      </c>
      <c r="I284" s="124">
        <v>8480.5</v>
      </c>
      <c r="L284" s="107"/>
    </row>
    <row r="285" spans="1:12" s="34" customFormat="1" x14ac:dyDescent="0.25">
      <c r="A285" s="122" t="s">
        <v>17</v>
      </c>
      <c r="B285" s="81" t="s">
        <v>271</v>
      </c>
      <c r="C285" s="116" t="s">
        <v>324</v>
      </c>
      <c r="D285" s="117" t="s">
        <v>147</v>
      </c>
      <c r="E285" s="81" t="s">
        <v>148</v>
      </c>
      <c r="F285" s="81" t="s">
        <v>246</v>
      </c>
      <c r="G285" s="85" t="s">
        <v>247</v>
      </c>
      <c r="H285" s="123">
        <v>28.6</v>
      </c>
      <c r="I285" s="124">
        <v>28580</v>
      </c>
      <c r="L285" s="107"/>
    </row>
    <row r="286" spans="1:12" s="34" customFormat="1" ht="24.75" x14ac:dyDescent="0.25">
      <c r="A286" s="122" t="s">
        <v>17</v>
      </c>
      <c r="B286" s="81" t="s">
        <v>271</v>
      </c>
      <c r="C286" s="116" t="s">
        <v>328</v>
      </c>
      <c r="D286" s="118" t="s">
        <v>147</v>
      </c>
      <c r="E286" s="150" t="s">
        <v>148</v>
      </c>
      <c r="F286" s="81" t="s">
        <v>327</v>
      </c>
      <c r="G286" s="126" t="s">
        <v>247</v>
      </c>
      <c r="H286" s="123">
        <v>206.7</v>
      </c>
      <c r="I286" s="124">
        <v>206647.8</v>
      </c>
      <c r="L286" s="107"/>
    </row>
    <row r="287" spans="1:12" s="34" customFormat="1" x14ac:dyDescent="0.25">
      <c r="A287" s="122" t="s">
        <v>18</v>
      </c>
      <c r="B287" s="81" t="s">
        <v>272</v>
      </c>
      <c r="C287" s="116" t="s">
        <v>324</v>
      </c>
      <c r="D287" s="117" t="s">
        <v>147</v>
      </c>
      <c r="E287" s="81" t="s">
        <v>148</v>
      </c>
      <c r="F287" s="81" t="s">
        <v>246</v>
      </c>
      <c r="G287" s="85" t="s">
        <v>247</v>
      </c>
      <c r="H287" s="123">
        <v>58.8</v>
      </c>
      <c r="I287" s="124">
        <v>58759.7</v>
      </c>
      <c r="L287" s="107"/>
    </row>
    <row r="288" spans="1:12" s="34" customFormat="1" ht="24.75" x14ac:dyDescent="0.25">
      <c r="A288" s="122" t="s">
        <v>18</v>
      </c>
      <c r="B288" s="81" t="s">
        <v>272</v>
      </c>
      <c r="C288" s="116" t="s">
        <v>328</v>
      </c>
      <c r="D288" s="118" t="s">
        <v>147</v>
      </c>
      <c r="E288" s="150" t="s">
        <v>148</v>
      </c>
      <c r="F288" s="81" t="s">
        <v>327</v>
      </c>
      <c r="G288" s="126" t="s">
        <v>247</v>
      </c>
      <c r="H288" s="123">
        <v>50</v>
      </c>
      <c r="I288" s="124">
        <v>49989.49</v>
      </c>
      <c r="L288" s="107"/>
    </row>
    <row r="289" spans="1:12" s="34" customFormat="1" x14ac:dyDescent="0.25">
      <c r="A289" s="122" t="s">
        <v>18</v>
      </c>
      <c r="B289" s="81" t="s">
        <v>272</v>
      </c>
      <c r="C289" s="116" t="s">
        <v>249</v>
      </c>
      <c r="D289" s="117" t="s">
        <v>147</v>
      </c>
      <c r="E289" s="81" t="s">
        <v>148</v>
      </c>
      <c r="F289" s="85" t="s">
        <v>250</v>
      </c>
      <c r="G289" s="85" t="s">
        <v>247</v>
      </c>
      <c r="H289" s="123">
        <v>5.8</v>
      </c>
      <c r="I289" s="124">
        <v>5787.5</v>
      </c>
      <c r="L289" s="107"/>
    </row>
    <row r="290" spans="1:12" s="34" customFormat="1" x14ac:dyDescent="0.25">
      <c r="A290" s="122" t="s">
        <v>19</v>
      </c>
      <c r="B290" s="81" t="s">
        <v>273</v>
      </c>
      <c r="C290" s="116" t="s">
        <v>324</v>
      </c>
      <c r="D290" s="117" t="s">
        <v>147</v>
      </c>
      <c r="E290" s="118" t="s">
        <v>148</v>
      </c>
      <c r="F290" s="80" t="s">
        <v>253</v>
      </c>
      <c r="G290" s="80" t="s">
        <v>247</v>
      </c>
      <c r="H290" s="123">
        <v>20105.599999999999</v>
      </c>
      <c r="I290" s="124">
        <v>20105559.649999999</v>
      </c>
      <c r="L290" s="107"/>
    </row>
    <row r="291" spans="1:12" s="34" customFormat="1" x14ac:dyDescent="0.25">
      <c r="A291" s="122" t="s">
        <v>19</v>
      </c>
      <c r="B291" s="81" t="s">
        <v>273</v>
      </c>
      <c r="C291" s="116" t="s">
        <v>324</v>
      </c>
      <c r="D291" s="117" t="s">
        <v>147</v>
      </c>
      <c r="E291" s="81" t="s">
        <v>148</v>
      </c>
      <c r="F291" s="81" t="s">
        <v>246</v>
      </c>
      <c r="G291" s="85" t="s">
        <v>247</v>
      </c>
      <c r="H291" s="123">
        <v>24.4</v>
      </c>
      <c r="I291" s="124">
        <f>34081-I292</f>
        <v>24358</v>
      </c>
      <c r="L291" s="107"/>
    </row>
    <row r="292" spans="1:12" s="34" customFormat="1" x14ac:dyDescent="0.25">
      <c r="A292" s="122" t="s">
        <v>19</v>
      </c>
      <c r="B292" s="81" t="s">
        <v>273</v>
      </c>
      <c r="C292" s="116" t="s">
        <v>324</v>
      </c>
      <c r="D292" s="118" t="s">
        <v>147</v>
      </c>
      <c r="E292" s="81" t="s">
        <v>148</v>
      </c>
      <c r="F292" s="85" t="s">
        <v>248</v>
      </c>
      <c r="G292" s="85" t="s">
        <v>247</v>
      </c>
      <c r="H292" s="123">
        <v>9.6999999999999993</v>
      </c>
      <c r="I292" s="124">
        <v>9723</v>
      </c>
      <c r="L292" s="107"/>
    </row>
    <row r="293" spans="1:12" s="34" customFormat="1" ht="24.75" x14ac:dyDescent="0.25">
      <c r="A293" s="122" t="s">
        <v>19</v>
      </c>
      <c r="B293" s="81" t="s">
        <v>273</v>
      </c>
      <c r="C293" s="116" t="s">
        <v>328</v>
      </c>
      <c r="D293" s="118" t="s">
        <v>147</v>
      </c>
      <c r="E293" s="150" t="s">
        <v>148</v>
      </c>
      <c r="F293" s="81" t="s">
        <v>327</v>
      </c>
      <c r="G293" s="126" t="s">
        <v>247</v>
      </c>
      <c r="H293" s="123">
        <v>25319.7</v>
      </c>
      <c r="I293" s="124">
        <v>25319672</v>
      </c>
      <c r="L293" s="107"/>
    </row>
    <row r="294" spans="1:12" s="34" customFormat="1" x14ac:dyDescent="0.25">
      <c r="A294" s="122" t="s">
        <v>19</v>
      </c>
      <c r="B294" s="81" t="s">
        <v>273</v>
      </c>
      <c r="C294" s="116" t="s">
        <v>249</v>
      </c>
      <c r="D294" s="117" t="s">
        <v>147</v>
      </c>
      <c r="E294" s="81" t="s">
        <v>148</v>
      </c>
      <c r="F294" s="85" t="s">
        <v>250</v>
      </c>
      <c r="G294" s="85" t="s">
        <v>247</v>
      </c>
      <c r="H294" s="123">
        <v>32.799999999999997</v>
      </c>
      <c r="I294" s="124">
        <v>32818.25</v>
      </c>
      <c r="L294" s="107"/>
    </row>
    <row r="295" spans="1:12" s="34" customFormat="1" x14ac:dyDescent="0.25">
      <c r="A295" s="122" t="s">
        <v>329</v>
      </c>
      <c r="B295" s="81" t="s">
        <v>274</v>
      </c>
      <c r="C295" s="116" t="s">
        <v>324</v>
      </c>
      <c r="D295" s="117" t="s">
        <v>147</v>
      </c>
      <c r="E295" s="81" t="s">
        <v>148</v>
      </c>
      <c r="F295" s="81" t="s">
        <v>246</v>
      </c>
      <c r="G295" s="85" t="s">
        <v>247</v>
      </c>
      <c r="H295" s="123">
        <v>5.5</v>
      </c>
      <c r="I295" s="124">
        <f>5580-I296</f>
        <v>5480</v>
      </c>
      <c r="L295" s="107"/>
    </row>
    <row r="296" spans="1:12" s="34" customFormat="1" x14ac:dyDescent="0.25">
      <c r="A296" s="122" t="s">
        <v>329</v>
      </c>
      <c r="B296" s="81" t="s">
        <v>274</v>
      </c>
      <c r="C296" s="116" t="s">
        <v>324</v>
      </c>
      <c r="D296" s="118" t="s">
        <v>147</v>
      </c>
      <c r="E296" s="81" t="s">
        <v>148</v>
      </c>
      <c r="F296" s="81" t="s">
        <v>325</v>
      </c>
      <c r="G296" s="85" t="s">
        <v>247</v>
      </c>
      <c r="H296" s="123">
        <v>0.1</v>
      </c>
      <c r="I296" s="124">
        <v>100</v>
      </c>
      <c r="L296" s="107"/>
    </row>
    <row r="297" spans="1:12" s="34" customFormat="1" x14ac:dyDescent="0.25">
      <c r="A297" s="122" t="s">
        <v>329</v>
      </c>
      <c r="B297" s="81" t="s">
        <v>274</v>
      </c>
      <c r="C297" s="116" t="s">
        <v>249</v>
      </c>
      <c r="D297" s="117" t="s">
        <v>147</v>
      </c>
      <c r="E297" s="81" t="s">
        <v>148</v>
      </c>
      <c r="F297" s="85" t="s">
        <v>250</v>
      </c>
      <c r="G297" s="85" t="s">
        <v>247</v>
      </c>
      <c r="H297" s="123">
        <v>0.6</v>
      </c>
      <c r="I297" s="124">
        <v>618.75</v>
      </c>
      <c r="L297" s="107"/>
    </row>
    <row r="298" spans="1:12" x14ac:dyDescent="0.25">
      <c r="A298" s="122" t="s">
        <v>330</v>
      </c>
      <c r="B298" s="81" t="s">
        <v>275</v>
      </c>
      <c r="C298" s="116" t="s">
        <v>324</v>
      </c>
      <c r="D298" s="118" t="s">
        <v>147</v>
      </c>
      <c r="E298" s="81" t="s">
        <v>148</v>
      </c>
      <c r="F298" s="81" t="s">
        <v>254</v>
      </c>
      <c r="G298" s="85" t="s">
        <v>247</v>
      </c>
      <c r="H298" s="123">
        <v>26.4</v>
      </c>
      <c r="I298" s="124">
        <v>26372</v>
      </c>
    </row>
    <row r="299" spans="1:12" ht="24.75" x14ac:dyDescent="0.25">
      <c r="A299" s="122" t="s">
        <v>330</v>
      </c>
      <c r="B299" s="81" t="s">
        <v>275</v>
      </c>
      <c r="C299" s="116" t="s">
        <v>328</v>
      </c>
      <c r="D299" s="118" t="s">
        <v>147</v>
      </c>
      <c r="E299" s="150" t="s">
        <v>148</v>
      </c>
      <c r="F299" s="81" t="s">
        <v>327</v>
      </c>
      <c r="G299" s="126" t="s">
        <v>247</v>
      </c>
      <c r="H299" s="123">
        <v>3053.5</v>
      </c>
      <c r="I299" s="124">
        <v>3053516.36</v>
      </c>
    </row>
    <row r="300" spans="1:12" x14ac:dyDescent="0.25">
      <c r="A300" s="122" t="s">
        <v>330</v>
      </c>
      <c r="B300" s="81" t="s">
        <v>275</v>
      </c>
      <c r="C300" s="116" t="s">
        <v>249</v>
      </c>
      <c r="D300" s="117" t="s">
        <v>147</v>
      </c>
      <c r="E300" s="81" t="s">
        <v>148</v>
      </c>
      <c r="F300" s="85" t="s">
        <v>250</v>
      </c>
      <c r="G300" s="85" t="s">
        <v>247</v>
      </c>
      <c r="H300" s="123">
        <v>0.1</v>
      </c>
      <c r="I300" s="124">
        <v>125</v>
      </c>
    </row>
    <row r="301" spans="1:12" s="34" customFormat="1" x14ac:dyDescent="0.25">
      <c r="A301" s="122" t="s">
        <v>331</v>
      </c>
      <c r="B301" s="81" t="s">
        <v>276</v>
      </c>
      <c r="C301" s="116" t="s">
        <v>324</v>
      </c>
      <c r="D301" s="117" t="s">
        <v>147</v>
      </c>
      <c r="E301" s="81" t="s">
        <v>148</v>
      </c>
      <c r="F301" s="81" t="s">
        <v>246</v>
      </c>
      <c r="G301" s="85" t="s">
        <v>247</v>
      </c>
      <c r="H301" s="123">
        <v>144.5</v>
      </c>
      <c r="I301" s="124">
        <v>144488</v>
      </c>
      <c r="L301" s="107"/>
    </row>
    <row r="302" spans="1:12" s="34" customFormat="1" ht="24.75" x14ac:dyDescent="0.25">
      <c r="A302" s="122" t="s">
        <v>331</v>
      </c>
      <c r="B302" s="81" t="s">
        <v>276</v>
      </c>
      <c r="C302" s="116" t="s">
        <v>328</v>
      </c>
      <c r="D302" s="118" t="s">
        <v>147</v>
      </c>
      <c r="E302" s="150" t="s">
        <v>148</v>
      </c>
      <c r="F302" s="81" t="s">
        <v>327</v>
      </c>
      <c r="G302" s="126" t="s">
        <v>247</v>
      </c>
      <c r="H302" s="123">
        <v>650</v>
      </c>
      <c r="I302" s="124">
        <v>650000</v>
      </c>
      <c r="L302" s="107"/>
    </row>
    <row r="303" spans="1:12" s="34" customFormat="1" x14ac:dyDescent="0.25">
      <c r="A303" s="122" t="s">
        <v>331</v>
      </c>
      <c r="B303" s="81" t="s">
        <v>276</v>
      </c>
      <c r="C303" s="116" t="s">
        <v>249</v>
      </c>
      <c r="D303" s="117" t="s">
        <v>147</v>
      </c>
      <c r="E303" s="81" t="s">
        <v>148</v>
      </c>
      <c r="F303" s="85" t="s">
        <v>250</v>
      </c>
      <c r="G303" s="85" t="s">
        <v>247</v>
      </c>
      <c r="H303" s="123">
        <v>11.3</v>
      </c>
      <c r="I303" s="124">
        <v>11272.75</v>
      </c>
      <c r="L303" s="107"/>
    </row>
    <row r="304" spans="1:12" x14ac:dyDescent="0.25">
      <c r="A304" s="122" t="s">
        <v>332</v>
      </c>
      <c r="B304" s="81" t="s">
        <v>277</v>
      </c>
      <c r="C304" s="116" t="s">
        <v>249</v>
      </c>
      <c r="D304" s="117" t="s">
        <v>147</v>
      </c>
      <c r="E304" s="81" t="s">
        <v>148</v>
      </c>
      <c r="F304" s="85" t="s">
        <v>250</v>
      </c>
      <c r="G304" s="85" t="s">
        <v>247</v>
      </c>
      <c r="H304" s="123">
        <v>2</v>
      </c>
      <c r="I304" s="124">
        <v>2050.25</v>
      </c>
    </row>
    <row r="305" spans="1:12" s="34" customFormat="1" x14ac:dyDescent="0.25">
      <c r="A305" s="122" t="s">
        <v>333</v>
      </c>
      <c r="B305" s="81" t="s">
        <v>334</v>
      </c>
      <c r="C305" s="116" t="s">
        <v>324</v>
      </c>
      <c r="D305" s="117" t="s">
        <v>147</v>
      </c>
      <c r="E305" s="81" t="s">
        <v>148</v>
      </c>
      <c r="F305" s="81" t="s">
        <v>246</v>
      </c>
      <c r="G305" s="85" t="s">
        <v>247</v>
      </c>
      <c r="H305" s="123">
        <v>116.2</v>
      </c>
      <c r="I305" s="124">
        <v>116253</v>
      </c>
      <c r="L305" s="107"/>
    </row>
    <row r="306" spans="1:12" s="34" customFormat="1" x14ac:dyDescent="0.25">
      <c r="A306" s="122" t="s">
        <v>335</v>
      </c>
      <c r="B306" s="81" t="s">
        <v>279</v>
      </c>
      <c r="C306" s="116" t="s">
        <v>249</v>
      </c>
      <c r="D306" s="117" t="s">
        <v>147</v>
      </c>
      <c r="E306" s="81" t="s">
        <v>148</v>
      </c>
      <c r="F306" s="85" t="s">
        <v>250</v>
      </c>
      <c r="G306" s="85" t="s">
        <v>247</v>
      </c>
      <c r="H306" s="123">
        <v>0.2</v>
      </c>
      <c r="I306" s="124">
        <v>215.25</v>
      </c>
      <c r="L306" s="107"/>
    </row>
    <row r="307" spans="1:12" s="34" customFormat="1" x14ac:dyDescent="0.25">
      <c r="A307" s="122" t="s">
        <v>336</v>
      </c>
      <c r="B307" s="81" t="s">
        <v>280</v>
      </c>
      <c r="C307" s="116" t="s">
        <v>324</v>
      </c>
      <c r="D307" s="117" t="s">
        <v>147</v>
      </c>
      <c r="E307" s="118" t="s">
        <v>148</v>
      </c>
      <c r="F307" s="80" t="s">
        <v>253</v>
      </c>
      <c r="G307" s="80" t="s">
        <v>247</v>
      </c>
      <c r="H307" s="123">
        <v>5</v>
      </c>
      <c r="I307" s="124">
        <v>5030.7</v>
      </c>
      <c r="L307" s="107"/>
    </row>
    <row r="308" spans="1:12" s="34" customFormat="1" ht="24.75" x14ac:dyDescent="0.25">
      <c r="A308" s="122" t="s">
        <v>336</v>
      </c>
      <c r="B308" s="81" t="s">
        <v>280</v>
      </c>
      <c r="C308" s="116" t="s">
        <v>328</v>
      </c>
      <c r="D308" s="118" t="s">
        <v>147</v>
      </c>
      <c r="E308" s="150" t="s">
        <v>148</v>
      </c>
      <c r="F308" s="81" t="s">
        <v>327</v>
      </c>
      <c r="G308" s="126" t="s">
        <v>247</v>
      </c>
      <c r="H308" s="123">
        <v>2.5</v>
      </c>
      <c r="I308" s="124">
        <v>2516.15</v>
      </c>
      <c r="L308" s="107"/>
    </row>
    <row r="309" spans="1:12" s="34" customFormat="1" x14ac:dyDescent="0.25">
      <c r="A309" s="122" t="s">
        <v>336</v>
      </c>
      <c r="B309" s="81" t="s">
        <v>280</v>
      </c>
      <c r="C309" s="116" t="s">
        <v>249</v>
      </c>
      <c r="D309" s="117" t="s">
        <v>147</v>
      </c>
      <c r="E309" s="81" t="s">
        <v>148</v>
      </c>
      <c r="F309" s="85" t="s">
        <v>250</v>
      </c>
      <c r="G309" s="85" t="s">
        <v>247</v>
      </c>
      <c r="H309" s="123">
        <v>0.9</v>
      </c>
      <c r="I309" s="124">
        <v>868.75</v>
      </c>
      <c r="L309" s="107"/>
    </row>
    <row r="310" spans="1:12" s="34" customFormat="1" x14ac:dyDescent="0.25">
      <c r="A310" s="122" t="s">
        <v>337</v>
      </c>
      <c r="B310" s="81" t="s">
        <v>281</v>
      </c>
      <c r="C310" s="116" t="s">
        <v>324</v>
      </c>
      <c r="D310" s="117" t="s">
        <v>147</v>
      </c>
      <c r="E310" s="81" t="s">
        <v>148</v>
      </c>
      <c r="F310" s="81" t="s">
        <v>246</v>
      </c>
      <c r="G310" s="85" t="s">
        <v>247</v>
      </c>
      <c r="H310" s="123">
        <v>9.9</v>
      </c>
      <c r="I310" s="124">
        <v>9940</v>
      </c>
      <c r="L310" s="107"/>
    </row>
    <row r="311" spans="1:12" s="34" customFormat="1" x14ac:dyDescent="0.25">
      <c r="A311" s="122" t="s">
        <v>320</v>
      </c>
      <c r="B311" s="81" t="s">
        <v>282</v>
      </c>
      <c r="C311" s="116" t="s">
        <v>324</v>
      </c>
      <c r="D311" s="117" t="s">
        <v>147</v>
      </c>
      <c r="E311" s="81" t="s">
        <v>148</v>
      </c>
      <c r="F311" s="81" t="s">
        <v>246</v>
      </c>
      <c r="G311" s="85" t="s">
        <v>247</v>
      </c>
      <c r="H311" s="123">
        <v>55.6</v>
      </c>
      <c r="I311" s="124">
        <v>55630.400000000001</v>
      </c>
      <c r="L311" s="107"/>
    </row>
    <row r="312" spans="1:12" s="34" customFormat="1" ht="24.75" x14ac:dyDescent="0.25">
      <c r="A312" s="122" t="s">
        <v>320</v>
      </c>
      <c r="B312" s="81" t="s">
        <v>282</v>
      </c>
      <c r="C312" s="116" t="s">
        <v>328</v>
      </c>
      <c r="D312" s="118" t="s">
        <v>147</v>
      </c>
      <c r="E312" s="150" t="s">
        <v>148</v>
      </c>
      <c r="F312" s="81" t="s">
        <v>327</v>
      </c>
      <c r="G312" s="126" t="s">
        <v>247</v>
      </c>
      <c r="H312" s="123">
        <v>23.7</v>
      </c>
      <c r="I312" s="124">
        <v>23696</v>
      </c>
      <c r="L312" s="107"/>
    </row>
    <row r="313" spans="1:12" s="34" customFormat="1" x14ac:dyDescent="0.25">
      <c r="A313" s="122" t="s">
        <v>320</v>
      </c>
      <c r="B313" s="81" t="s">
        <v>282</v>
      </c>
      <c r="C313" s="116" t="s">
        <v>249</v>
      </c>
      <c r="D313" s="117" t="s">
        <v>147</v>
      </c>
      <c r="E313" s="81" t="s">
        <v>148</v>
      </c>
      <c r="F313" s="85" t="s">
        <v>250</v>
      </c>
      <c r="G313" s="85" t="s">
        <v>247</v>
      </c>
      <c r="H313" s="123">
        <v>2.2999999999999998</v>
      </c>
      <c r="I313" s="124">
        <v>2337.5</v>
      </c>
      <c r="L313" s="107"/>
    </row>
    <row r="314" spans="1:12" s="34" customFormat="1" ht="24.75" x14ac:dyDescent="0.25">
      <c r="A314" s="122" t="s">
        <v>338</v>
      </c>
      <c r="B314" s="81" t="s">
        <v>283</v>
      </c>
      <c r="C314" s="116" t="s">
        <v>328</v>
      </c>
      <c r="D314" s="118" t="s">
        <v>147</v>
      </c>
      <c r="E314" s="150" t="s">
        <v>148</v>
      </c>
      <c r="F314" s="81" t="s">
        <v>327</v>
      </c>
      <c r="G314" s="126" t="s">
        <v>247</v>
      </c>
      <c r="H314" s="123">
        <v>582.6</v>
      </c>
      <c r="I314" s="124">
        <v>582600</v>
      </c>
      <c r="L314" s="107"/>
    </row>
    <row r="315" spans="1:12" s="34" customFormat="1" x14ac:dyDescent="0.25">
      <c r="A315" s="122" t="s">
        <v>339</v>
      </c>
      <c r="B315" s="81" t="s">
        <v>284</v>
      </c>
      <c r="C315" s="116" t="s">
        <v>324</v>
      </c>
      <c r="D315" s="117" t="s">
        <v>147</v>
      </c>
      <c r="E315" s="81" t="s">
        <v>148</v>
      </c>
      <c r="F315" s="81" t="s">
        <v>246</v>
      </c>
      <c r="G315" s="85" t="s">
        <v>247</v>
      </c>
      <c r="H315" s="123">
        <v>5.8</v>
      </c>
      <c r="I315" s="124">
        <v>5860</v>
      </c>
      <c r="L315" s="107"/>
    </row>
    <row r="316" spans="1:12" s="34" customFormat="1" x14ac:dyDescent="0.25">
      <c r="A316" s="122" t="s">
        <v>339</v>
      </c>
      <c r="B316" s="81" t="s">
        <v>284</v>
      </c>
      <c r="C316" s="116" t="s">
        <v>249</v>
      </c>
      <c r="D316" s="117" t="s">
        <v>147</v>
      </c>
      <c r="E316" s="81" t="s">
        <v>148</v>
      </c>
      <c r="F316" s="85" t="s">
        <v>250</v>
      </c>
      <c r="G316" s="85" t="s">
        <v>247</v>
      </c>
      <c r="H316" s="123">
        <v>0.2</v>
      </c>
      <c r="I316" s="124">
        <v>200</v>
      </c>
      <c r="L316" s="107"/>
    </row>
    <row r="317" spans="1:12" s="34" customFormat="1" x14ac:dyDescent="0.25">
      <c r="A317" s="122" t="s">
        <v>316</v>
      </c>
      <c r="B317" s="81" t="s">
        <v>285</v>
      </c>
      <c r="C317" s="116" t="s">
        <v>324</v>
      </c>
      <c r="D317" s="117" t="s">
        <v>147</v>
      </c>
      <c r="E317" s="81" t="s">
        <v>148</v>
      </c>
      <c r="F317" s="81" t="s">
        <v>253</v>
      </c>
      <c r="G317" s="85" t="s">
        <v>247</v>
      </c>
      <c r="H317" s="123">
        <v>663.9</v>
      </c>
      <c r="I317" s="124">
        <v>663825</v>
      </c>
      <c r="L317" s="107"/>
    </row>
    <row r="318" spans="1:12" s="34" customFormat="1" x14ac:dyDescent="0.25">
      <c r="A318" s="122" t="s">
        <v>316</v>
      </c>
      <c r="B318" s="81" t="s">
        <v>285</v>
      </c>
      <c r="C318" s="116" t="s">
        <v>324</v>
      </c>
      <c r="D318" s="117" t="s">
        <v>147</v>
      </c>
      <c r="E318" s="81" t="s">
        <v>148</v>
      </c>
      <c r="F318" s="81" t="s">
        <v>246</v>
      </c>
      <c r="G318" s="85" t="s">
        <v>247</v>
      </c>
      <c r="H318" s="123">
        <v>269.3</v>
      </c>
      <c r="I318" s="124">
        <v>269327.2</v>
      </c>
      <c r="L318" s="107"/>
    </row>
    <row r="319" spans="1:12" s="34" customFormat="1" ht="24.75" x14ac:dyDescent="0.25">
      <c r="A319" s="122" t="s">
        <v>316</v>
      </c>
      <c r="B319" s="81" t="s">
        <v>285</v>
      </c>
      <c r="C319" s="116" t="s">
        <v>328</v>
      </c>
      <c r="D319" s="118" t="s">
        <v>147</v>
      </c>
      <c r="E319" s="150" t="s">
        <v>148</v>
      </c>
      <c r="F319" s="81" t="s">
        <v>327</v>
      </c>
      <c r="G319" s="126" t="s">
        <v>247</v>
      </c>
      <c r="H319" s="123">
        <v>987.6</v>
      </c>
      <c r="I319" s="124">
        <v>987584.5</v>
      </c>
      <c r="L319" s="107"/>
    </row>
    <row r="320" spans="1:12" s="34" customFormat="1" ht="24.75" x14ac:dyDescent="0.25">
      <c r="A320" s="122" t="s">
        <v>316</v>
      </c>
      <c r="B320" s="81" t="s">
        <v>285</v>
      </c>
      <c r="C320" s="116" t="s">
        <v>326</v>
      </c>
      <c r="D320" s="117" t="s">
        <v>147</v>
      </c>
      <c r="E320" s="150" t="s">
        <v>148</v>
      </c>
      <c r="F320" s="118" t="s">
        <v>342</v>
      </c>
      <c r="G320" s="126" t="s">
        <v>247</v>
      </c>
      <c r="H320" s="123">
        <v>0.2</v>
      </c>
      <c r="I320" s="124">
        <v>194.12</v>
      </c>
      <c r="L320" s="107"/>
    </row>
    <row r="321" spans="1:12" s="34" customFormat="1" x14ac:dyDescent="0.25">
      <c r="A321" s="122" t="s">
        <v>316</v>
      </c>
      <c r="B321" s="81" t="s">
        <v>285</v>
      </c>
      <c r="C321" s="116" t="s">
        <v>249</v>
      </c>
      <c r="D321" s="117" t="s">
        <v>147</v>
      </c>
      <c r="E321" s="81" t="s">
        <v>148</v>
      </c>
      <c r="F321" s="85" t="s">
        <v>250</v>
      </c>
      <c r="G321" s="85" t="s">
        <v>247</v>
      </c>
      <c r="H321" s="123">
        <v>16.600000000000001</v>
      </c>
      <c r="I321" s="124">
        <v>16607</v>
      </c>
      <c r="L321" s="107"/>
    </row>
    <row r="322" spans="1:12" s="34" customFormat="1" x14ac:dyDescent="0.25">
      <c r="A322" s="122" t="s">
        <v>340</v>
      </c>
      <c r="B322" s="81" t="s">
        <v>286</v>
      </c>
      <c r="C322" s="116" t="s">
        <v>324</v>
      </c>
      <c r="D322" s="117" t="s">
        <v>147</v>
      </c>
      <c r="E322" s="81" t="s">
        <v>148</v>
      </c>
      <c r="F322" s="81" t="s">
        <v>246</v>
      </c>
      <c r="G322" s="85" t="s">
        <v>247</v>
      </c>
      <c r="H322" s="123">
        <v>1</v>
      </c>
      <c r="I322" s="124">
        <v>1000</v>
      </c>
      <c r="L322" s="107"/>
    </row>
    <row r="323" spans="1:12" s="34" customFormat="1" x14ac:dyDescent="0.25">
      <c r="A323" s="122" t="s">
        <v>340</v>
      </c>
      <c r="B323" s="81" t="s">
        <v>286</v>
      </c>
      <c r="C323" s="116" t="s">
        <v>249</v>
      </c>
      <c r="D323" s="117" t="s">
        <v>147</v>
      </c>
      <c r="E323" s="81" t="s">
        <v>148</v>
      </c>
      <c r="F323" s="85" t="s">
        <v>250</v>
      </c>
      <c r="G323" s="85" t="s">
        <v>247</v>
      </c>
      <c r="H323" s="123">
        <v>0.3</v>
      </c>
      <c r="I323" s="124">
        <v>277.25</v>
      </c>
      <c r="L323" s="107"/>
    </row>
    <row r="324" spans="1:12" s="34" customFormat="1" x14ac:dyDescent="0.25">
      <c r="A324" s="122" t="s">
        <v>341</v>
      </c>
      <c r="B324" s="81" t="s">
        <v>287</v>
      </c>
      <c r="C324" s="116" t="s">
        <v>324</v>
      </c>
      <c r="D324" s="117" t="s">
        <v>147</v>
      </c>
      <c r="E324" s="81" t="s">
        <v>148</v>
      </c>
      <c r="F324" s="81" t="s">
        <v>246</v>
      </c>
      <c r="G324" s="85" t="s">
        <v>247</v>
      </c>
      <c r="H324" s="123">
        <v>5</v>
      </c>
      <c r="I324" s="124">
        <v>5000</v>
      </c>
      <c r="L324" s="107"/>
    </row>
    <row r="325" spans="1:12" s="34" customFormat="1" ht="24.75" x14ac:dyDescent="0.25">
      <c r="A325" s="122" t="s">
        <v>341</v>
      </c>
      <c r="B325" s="81" t="s">
        <v>287</v>
      </c>
      <c r="C325" s="116" t="s">
        <v>328</v>
      </c>
      <c r="D325" s="118" t="s">
        <v>147</v>
      </c>
      <c r="E325" s="150" t="s">
        <v>148</v>
      </c>
      <c r="F325" s="81" t="s">
        <v>327</v>
      </c>
      <c r="G325" s="126" t="s">
        <v>247</v>
      </c>
      <c r="H325" s="123">
        <v>3</v>
      </c>
      <c r="I325" s="124">
        <v>3026.61</v>
      </c>
      <c r="L325" s="107"/>
    </row>
    <row r="326" spans="1:12" s="34" customFormat="1" x14ac:dyDescent="0.25">
      <c r="A326" s="122" t="s">
        <v>341</v>
      </c>
      <c r="B326" s="81" t="s">
        <v>287</v>
      </c>
      <c r="C326" s="116" t="s">
        <v>249</v>
      </c>
      <c r="D326" s="117" t="s">
        <v>147</v>
      </c>
      <c r="E326" s="81" t="s">
        <v>148</v>
      </c>
      <c r="F326" s="85" t="s">
        <v>250</v>
      </c>
      <c r="G326" s="85" t="s">
        <v>247</v>
      </c>
      <c r="H326" s="123">
        <v>5.5</v>
      </c>
      <c r="I326" s="124">
        <v>5520</v>
      </c>
      <c r="L326" s="107"/>
    </row>
    <row r="327" spans="1:12" s="34" customFormat="1" x14ac:dyDescent="0.25">
      <c r="A327" s="122" t="s">
        <v>343</v>
      </c>
      <c r="B327" s="81" t="s">
        <v>288</v>
      </c>
      <c r="C327" s="116" t="s">
        <v>324</v>
      </c>
      <c r="D327" s="117" t="s">
        <v>147</v>
      </c>
      <c r="E327" s="81" t="s">
        <v>148</v>
      </c>
      <c r="F327" s="81" t="s">
        <v>246</v>
      </c>
      <c r="G327" s="85" t="s">
        <v>247</v>
      </c>
      <c r="H327" s="123">
        <v>4.9000000000000004</v>
      </c>
      <c r="I327" s="124">
        <v>4888</v>
      </c>
      <c r="L327" s="107"/>
    </row>
    <row r="328" spans="1:12" s="34" customFormat="1" ht="24.75" x14ac:dyDescent="0.25">
      <c r="A328" s="122" t="s">
        <v>343</v>
      </c>
      <c r="B328" s="81" t="s">
        <v>288</v>
      </c>
      <c r="C328" s="116" t="s">
        <v>328</v>
      </c>
      <c r="D328" s="118" t="s">
        <v>147</v>
      </c>
      <c r="E328" s="150" t="s">
        <v>148</v>
      </c>
      <c r="F328" s="81" t="s">
        <v>327</v>
      </c>
      <c r="G328" s="126" t="s">
        <v>247</v>
      </c>
      <c r="H328" s="123">
        <v>7.7</v>
      </c>
      <c r="I328" s="124">
        <v>7710.39</v>
      </c>
      <c r="L328" s="107"/>
    </row>
    <row r="329" spans="1:12" s="34" customFormat="1" x14ac:dyDescent="0.25">
      <c r="A329" s="122" t="s">
        <v>343</v>
      </c>
      <c r="B329" s="81" t="s">
        <v>288</v>
      </c>
      <c r="C329" s="116" t="s">
        <v>249</v>
      </c>
      <c r="D329" s="117" t="s">
        <v>147</v>
      </c>
      <c r="E329" s="81" t="s">
        <v>148</v>
      </c>
      <c r="F329" s="85" t="s">
        <v>250</v>
      </c>
      <c r="G329" s="85" t="s">
        <v>247</v>
      </c>
      <c r="H329" s="123">
        <v>0.3</v>
      </c>
      <c r="I329" s="124">
        <v>343.75</v>
      </c>
      <c r="L329" s="107"/>
    </row>
    <row r="330" spans="1:12" s="34" customFormat="1" x14ac:dyDescent="0.25">
      <c r="A330" s="122" t="s">
        <v>344</v>
      </c>
      <c r="B330" s="81" t="s">
        <v>345</v>
      </c>
      <c r="C330" s="116" t="s">
        <v>249</v>
      </c>
      <c r="D330" s="117" t="s">
        <v>147</v>
      </c>
      <c r="E330" s="81" t="s">
        <v>148</v>
      </c>
      <c r="F330" s="85" t="s">
        <v>250</v>
      </c>
      <c r="G330" s="85" t="s">
        <v>247</v>
      </c>
      <c r="H330" s="123">
        <v>0.1</v>
      </c>
      <c r="I330" s="124">
        <v>75</v>
      </c>
      <c r="L330" s="107"/>
    </row>
    <row r="331" spans="1:12" s="34" customFormat="1" x14ac:dyDescent="0.25">
      <c r="A331" s="122" t="s">
        <v>344</v>
      </c>
      <c r="B331" s="81" t="s">
        <v>345</v>
      </c>
      <c r="C331" s="152" t="s">
        <v>349</v>
      </c>
      <c r="D331" s="153" t="s">
        <v>147</v>
      </c>
      <c r="E331" s="154" t="s">
        <v>148</v>
      </c>
      <c r="F331" s="155" t="s">
        <v>250</v>
      </c>
      <c r="G331" s="155" t="s">
        <v>247</v>
      </c>
      <c r="H331" s="123">
        <v>18.899999999999999</v>
      </c>
      <c r="I331" s="124">
        <v>18956</v>
      </c>
      <c r="L331" s="107"/>
    </row>
    <row r="332" spans="1:12" s="34" customFormat="1" x14ac:dyDescent="0.25">
      <c r="A332" s="122" t="s">
        <v>346</v>
      </c>
      <c r="B332" s="81" t="s">
        <v>289</v>
      </c>
      <c r="C332" s="116" t="s">
        <v>324</v>
      </c>
      <c r="D332" s="117" t="s">
        <v>147</v>
      </c>
      <c r="E332" s="81" t="s">
        <v>148</v>
      </c>
      <c r="F332" s="81" t="s">
        <v>246</v>
      </c>
      <c r="G332" s="85" t="s">
        <v>247</v>
      </c>
      <c r="H332" s="123">
        <v>22.3</v>
      </c>
      <c r="I332" s="124">
        <v>22290</v>
      </c>
      <c r="L332" s="107"/>
    </row>
    <row r="333" spans="1:12" s="34" customFormat="1" x14ac:dyDescent="0.25">
      <c r="A333" s="122" t="s">
        <v>346</v>
      </c>
      <c r="B333" s="81" t="s">
        <v>289</v>
      </c>
      <c r="C333" s="116" t="s">
        <v>249</v>
      </c>
      <c r="D333" s="117" t="s">
        <v>147</v>
      </c>
      <c r="E333" s="81" t="s">
        <v>148</v>
      </c>
      <c r="F333" s="85" t="s">
        <v>250</v>
      </c>
      <c r="G333" s="85" t="s">
        <v>247</v>
      </c>
      <c r="H333" s="123">
        <v>3.1</v>
      </c>
      <c r="I333" s="124">
        <v>3094.5</v>
      </c>
      <c r="L333" s="107"/>
    </row>
    <row r="334" spans="1:12" s="34" customFormat="1" ht="24.75" x14ac:dyDescent="0.25">
      <c r="A334" s="122" t="s">
        <v>347</v>
      </c>
      <c r="B334" s="81" t="s">
        <v>290</v>
      </c>
      <c r="C334" s="116" t="s">
        <v>328</v>
      </c>
      <c r="D334" s="118" t="s">
        <v>147</v>
      </c>
      <c r="E334" s="150" t="s">
        <v>148</v>
      </c>
      <c r="F334" s="81" t="s">
        <v>327</v>
      </c>
      <c r="G334" s="126" t="s">
        <v>247</v>
      </c>
      <c r="H334" s="123">
        <v>21023.1</v>
      </c>
      <c r="I334" s="124">
        <v>21023142.899999999</v>
      </c>
      <c r="L334" s="107"/>
    </row>
    <row r="335" spans="1:12" x14ac:dyDescent="0.25">
      <c r="A335" s="122" t="s">
        <v>347</v>
      </c>
      <c r="B335" s="81" t="s">
        <v>290</v>
      </c>
      <c r="C335" s="116" t="s">
        <v>249</v>
      </c>
      <c r="D335" s="117" t="s">
        <v>147</v>
      </c>
      <c r="E335" s="81" t="s">
        <v>148</v>
      </c>
      <c r="F335" s="85" t="s">
        <v>250</v>
      </c>
      <c r="G335" s="85" t="s">
        <v>247</v>
      </c>
      <c r="H335" s="123">
        <v>0.7</v>
      </c>
      <c r="I335" s="124">
        <v>712.5</v>
      </c>
    </row>
    <row r="336" spans="1:12" x14ac:dyDescent="0.25">
      <c r="A336" s="122" t="s">
        <v>317</v>
      </c>
      <c r="B336" s="81" t="s">
        <v>318</v>
      </c>
      <c r="C336" s="116" t="s">
        <v>249</v>
      </c>
      <c r="D336" s="117" t="s">
        <v>147</v>
      </c>
      <c r="E336" s="81" t="s">
        <v>148</v>
      </c>
      <c r="F336" s="85" t="s">
        <v>250</v>
      </c>
      <c r="G336" s="85" t="s">
        <v>247</v>
      </c>
      <c r="H336" s="123">
        <v>0.1</v>
      </c>
      <c r="I336" s="124">
        <v>75</v>
      </c>
    </row>
    <row r="337" spans="1:12" ht="24.75" x14ac:dyDescent="0.25">
      <c r="A337" s="122" t="s">
        <v>348</v>
      </c>
      <c r="B337" s="81" t="s">
        <v>291</v>
      </c>
      <c r="C337" s="116" t="s">
        <v>328</v>
      </c>
      <c r="D337" s="118" t="s">
        <v>147</v>
      </c>
      <c r="E337" s="150" t="s">
        <v>148</v>
      </c>
      <c r="F337" s="81" t="s">
        <v>327</v>
      </c>
      <c r="G337" s="126" t="s">
        <v>247</v>
      </c>
      <c r="H337" s="123">
        <v>175.1</v>
      </c>
      <c r="I337" s="124">
        <v>175142.34</v>
      </c>
    </row>
    <row r="338" spans="1:12" s="34" customFormat="1" x14ac:dyDescent="0.25">
      <c r="A338" s="122" t="s">
        <v>321</v>
      </c>
      <c r="B338" s="81" t="s">
        <v>292</v>
      </c>
      <c r="C338" s="116" t="s">
        <v>324</v>
      </c>
      <c r="D338" s="117" t="s">
        <v>147</v>
      </c>
      <c r="E338" s="81" t="s">
        <v>148</v>
      </c>
      <c r="F338" s="81" t="s">
        <v>246</v>
      </c>
      <c r="G338" s="85" t="s">
        <v>247</v>
      </c>
      <c r="H338" s="123">
        <v>11.8</v>
      </c>
      <c r="I338" s="124">
        <v>11788.6</v>
      </c>
      <c r="L338" s="107"/>
    </row>
    <row r="339" spans="1:12" s="34" customFormat="1" ht="24.75" x14ac:dyDescent="0.25">
      <c r="A339" s="122" t="s">
        <v>321</v>
      </c>
      <c r="B339" s="81" t="s">
        <v>292</v>
      </c>
      <c r="C339" s="116" t="s">
        <v>328</v>
      </c>
      <c r="D339" s="118" t="s">
        <v>147</v>
      </c>
      <c r="E339" s="150" t="s">
        <v>148</v>
      </c>
      <c r="F339" s="81" t="s">
        <v>327</v>
      </c>
      <c r="G339" s="126" t="s">
        <v>247</v>
      </c>
      <c r="H339" s="123">
        <v>27.7</v>
      </c>
      <c r="I339" s="124">
        <v>27749.599999999999</v>
      </c>
      <c r="L339" s="107"/>
    </row>
    <row r="340" spans="1:12" s="34" customFormat="1" x14ac:dyDescent="0.25">
      <c r="A340" s="122" t="s">
        <v>321</v>
      </c>
      <c r="B340" s="81" t="s">
        <v>292</v>
      </c>
      <c r="C340" s="116" t="s">
        <v>249</v>
      </c>
      <c r="D340" s="117" t="s">
        <v>147</v>
      </c>
      <c r="E340" s="81" t="s">
        <v>148</v>
      </c>
      <c r="F340" s="85" t="s">
        <v>250</v>
      </c>
      <c r="G340" s="85" t="s">
        <v>247</v>
      </c>
      <c r="H340" s="123">
        <v>2.1</v>
      </c>
      <c r="I340" s="124">
        <v>2129.25</v>
      </c>
      <c r="L340" s="107"/>
    </row>
    <row r="341" spans="1:12" x14ac:dyDescent="0.25">
      <c r="A341" s="122" t="s">
        <v>322</v>
      </c>
      <c r="B341" s="81" t="s">
        <v>293</v>
      </c>
      <c r="C341" s="116" t="s">
        <v>324</v>
      </c>
      <c r="D341" s="117" t="s">
        <v>147</v>
      </c>
      <c r="E341" s="81" t="s">
        <v>148</v>
      </c>
      <c r="F341" s="81" t="s">
        <v>246</v>
      </c>
      <c r="G341" s="85" t="s">
        <v>247</v>
      </c>
      <c r="H341" s="123">
        <v>7</v>
      </c>
      <c r="I341" s="124">
        <v>7040</v>
      </c>
    </row>
    <row r="342" spans="1:12" ht="24.75" x14ac:dyDescent="0.25">
      <c r="A342" s="122" t="s">
        <v>322</v>
      </c>
      <c r="B342" s="81" t="s">
        <v>293</v>
      </c>
      <c r="C342" s="116" t="s">
        <v>328</v>
      </c>
      <c r="D342" s="118" t="s">
        <v>147</v>
      </c>
      <c r="E342" s="150" t="s">
        <v>148</v>
      </c>
      <c r="F342" s="81" t="s">
        <v>327</v>
      </c>
      <c r="G342" s="126" t="s">
        <v>247</v>
      </c>
      <c r="H342" s="123">
        <v>0.1</v>
      </c>
      <c r="I342" s="124">
        <v>0.39</v>
      </c>
    </row>
    <row r="343" spans="1:12" s="34" customFormat="1" x14ac:dyDescent="0.25">
      <c r="A343" s="122" t="s">
        <v>322</v>
      </c>
      <c r="B343" s="81" t="s">
        <v>293</v>
      </c>
      <c r="C343" s="116" t="s">
        <v>249</v>
      </c>
      <c r="D343" s="117" t="s">
        <v>147</v>
      </c>
      <c r="E343" s="81" t="s">
        <v>148</v>
      </c>
      <c r="F343" s="85" t="s">
        <v>250</v>
      </c>
      <c r="G343" s="85" t="s">
        <v>247</v>
      </c>
      <c r="H343" s="123">
        <v>21</v>
      </c>
      <c r="I343" s="124">
        <v>21021.25</v>
      </c>
      <c r="L343" s="107"/>
    </row>
    <row r="344" spans="1:12" s="34" customFormat="1" x14ac:dyDescent="0.25">
      <c r="A344" s="122" t="s">
        <v>315</v>
      </c>
      <c r="B344" s="81" t="s">
        <v>294</v>
      </c>
      <c r="C344" s="116" t="s">
        <v>324</v>
      </c>
      <c r="D344" s="117" t="s">
        <v>147</v>
      </c>
      <c r="E344" s="81" t="s">
        <v>148</v>
      </c>
      <c r="F344" s="81" t="s">
        <v>246</v>
      </c>
      <c r="G344" s="85" t="s">
        <v>247</v>
      </c>
      <c r="H344" s="158">
        <v>10</v>
      </c>
      <c r="I344" s="161">
        <v>10000</v>
      </c>
      <c r="J344" s="162"/>
      <c r="L344" s="107"/>
    </row>
    <row r="345" spans="1:12" s="34" customFormat="1" ht="24.75" x14ac:dyDescent="0.25">
      <c r="A345" s="122" t="s">
        <v>315</v>
      </c>
      <c r="B345" s="81" t="s">
        <v>294</v>
      </c>
      <c r="C345" s="116" t="s">
        <v>328</v>
      </c>
      <c r="D345" s="118" t="s">
        <v>147</v>
      </c>
      <c r="E345" s="150" t="s">
        <v>148</v>
      </c>
      <c r="F345" s="81" t="s">
        <v>327</v>
      </c>
      <c r="G345" s="126" t="s">
        <v>247</v>
      </c>
      <c r="H345" s="123">
        <v>0.1</v>
      </c>
      <c r="I345" s="156">
        <v>1</v>
      </c>
      <c r="L345" s="107"/>
    </row>
    <row r="346" spans="1:12" s="34" customFormat="1" x14ac:dyDescent="0.25">
      <c r="A346" s="122" t="s">
        <v>351</v>
      </c>
      <c r="B346" s="81" t="s">
        <v>295</v>
      </c>
      <c r="C346" s="116" t="s">
        <v>324</v>
      </c>
      <c r="D346" s="117" t="s">
        <v>147</v>
      </c>
      <c r="E346" s="81" t="s">
        <v>148</v>
      </c>
      <c r="F346" s="81" t="s">
        <v>246</v>
      </c>
      <c r="G346" s="85" t="s">
        <v>247</v>
      </c>
      <c r="H346" s="123">
        <v>0.1</v>
      </c>
      <c r="I346" s="156">
        <v>40</v>
      </c>
      <c r="L346" s="107"/>
    </row>
    <row r="347" spans="1:12" s="34" customFormat="1" x14ac:dyDescent="0.25">
      <c r="A347" s="122" t="s">
        <v>351</v>
      </c>
      <c r="B347" s="81" t="s">
        <v>295</v>
      </c>
      <c r="C347" s="116" t="s">
        <v>249</v>
      </c>
      <c r="D347" s="117" t="s">
        <v>147</v>
      </c>
      <c r="E347" s="81" t="s">
        <v>148</v>
      </c>
      <c r="F347" s="85" t="s">
        <v>250</v>
      </c>
      <c r="G347" s="85" t="s">
        <v>247</v>
      </c>
      <c r="H347" s="123">
        <v>0.6</v>
      </c>
      <c r="I347" s="156">
        <v>625</v>
      </c>
      <c r="L347" s="107"/>
    </row>
    <row r="348" spans="1:12" s="34" customFormat="1" x14ac:dyDescent="0.25">
      <c r="A348" s="122" t="s">
        <v>352</v>
      </c>
      <c r="B348" s="81" t="s">
        <v>296</v>
      </c>
      <c r="C348" s="116" t="s">
        <v>324</v>
      </c>
      <c r="D348" s="117" t="s">
        <v>147</v>
      </c>
      <c r="E348" s="81" t="s">
        <v>148</v>
      </c>
      <c r="F348" s="81" t="s">
        <v>246</v>
      </c>
      <c r="G348" s="85" t="s">
        <v>247</v>
      </c>
      <c r="H348" s="123">
        <v>27.5</v>
      </c>
      <c r="I348" s="156">
        <v>27486</v>
      </c>
      <c r="L348" s="107"/>
    </row>
    <row r="349" spans="1:12" s="34" customFormat="1" ht="24.75" x14ac:dyDescent="0.25">
      <c r="A349" s="122" t="s">
        <v>352</v>
      </c>
      <c r="B349" s="81" t="s">
        <v>296</v>
      </c>
      <c r="C349" s="116" t="s">
        <v>328</v>
      </c>
      <c r="D349" s="118" t="s">
        <v>147</v>
      </c>
      <c r="E349" s="150" t="s">
        <v>148</v>
      </c>
      <c r="F349" s="81" t="s">
        <v>327</v>
      </c>
      <c r="G349" s="126" t="s">
        <v>247</v>
      </c>
      <c r="H349" s="123">
        <v>47.6</v>
      </c>
      <c r="I349" s="156">
        <v>47598.7</v>
      </c>
      <c r="L349" s="107"/>
    </row>
    <row r="350" spans="1:12" s="34" customFormat="1" x14ac:dyDescent="0.25">
      <c r="A350" s="122" t="s">
        <v>352</v>
      </c>
      <c r="B350" s="81" t="s">
        <v>296</v>
      </c>
      <c r="C350" s="116" t="s">
        <v>249</v>
      </c>
      <c r="D350" s="117" t="s">
        <v>147</v>
      </c>
      <c r="E350" s="81" t="s">
        <v>148</v>
      </c>
      <c r="F350" s="85" t="s">
        <v>250</v>
      </c>
      <c r="G350" s="85" t="s">
        <v>247</v>
      </c>
      <c r="H350" s="123">
        <v>0.6</v>
      </c>
      <c r="I350" s="156">
        <v>570</v>
      </c>
      <c r="L350" s="107"/>
    </row>
    <row r="351" spans="1:12" s="34" customFormat="1" ht="24.75" x14ac:dyDescent="0.25">
      <c r="A351" s="122" t="s">
        <v>353</v>
      </c>
      <c r="B351" s="81" t="s">
        <v>297</v>
      </c>
      <c r="C351" s="116" t="s">
        <v>328</v>
      </c>
      <c r="D351" s="118" t="s">
        <v>147</v>
      </c>
      <c r="E351" s="150" t="s">
        <v>148</v>
      </c>
      <c r="F351" s="81" t="s">
        <v>327</v>
      </c>
      <c r="G351" s="126" t="s">
        <v>247</v>
      </c>
      <c r="H351" s="123">
        <v>987.2</v>
      </c>
      <c r="I351" s="156">
        <v>987178.91</v>
      </c>
      <c r="L351" s="107"/>
    </row>
    <row r="352" spans="1:12" s="34" customFormat="1" x14ac:dyDescent="0.25">
      <c r="A352" s="122" t="s">
        <v>354</v>
      </c>
      <c r="B352" s="81" t="s">
        <v>298</v>
      </c>
      <c r="C352" s="116" t="s">
        <v>324</v>
      </c>
      <c r="D352" s="117" t="s">
        <v>147</v>
      </c>
      <c r="E352" s="81" t="s">
        <v>148</v>
      </c>
      <c r="F352" s="81" t="s">
        <v>246</v>
      </c>
      <c r="G352" s="85" t="s">
        <v>247</v>
      </c>
      <c r="H352" s="123">
        <v>2.9</v>
      </c>
      <c r="I352" s="156">
        <v>2960</v>
      </c>
      <c r="L352" s="107"/>
    </row>
    <row r="353" spans="1:14" s="34" customFormat="1" ht="24.75" x14ac:dyDescent="0.25">
      <c r="A353" s="122" t="s">
        <v>354</v>
      </c>
      <c r="B353" s="81" t="s">
        <v>298</v>
      </c>
      <c r="C353" s="116" t="s">
        <v>326</v>
      </c>
      <c r="D353" s="117" t="s">
        <v>147</v>
      </c>
      <c r="E353" s="150" t="s">
        <v>148</v>
      </c>
      <c r="F353" s="118" t="s">
        <v>342</v>
      </c>
      <c r="G353" s="126" t="s">
        <v>247</v>
      </c>
      <c r="H353" s="123">
        <v>7.9</v>
      </c>
      <c r="I353" s="156">
        <v>7893.8</v>
      </c>
      <c r="L353" s="107"/>
    </row>
    <row r="354" spans="1:14" s="34" customFormat="1" x14ac:dyDescent="0.25">
      <c r="A354" s="122" t="s">
        <v>354</v>
      </c>
      <c r="B354" s="81" t="s">
        <v>298</v>
      </c>
      <c r="C354" s="116" t="s">
        <v>249</v>
      </c>
      <c r="D354" s="117" t="s">
        <v>147</v>
      </c>
      <c r="E354" s="81" t="s">
        <v>148</v>
      </c>
      <c r="F354" s="85" t="s">
        <v>250</v>
      </c>
      <c r="G354" s="85" t="s">
        <v>247</v>
      </c>
      <c r="H354" s="123">
        <v>1.3</v>
      </c>
      <c r="I354" s="156">
        <v>1275</v>
      </c>
      <c r="L354" s="107"/>
    </row>
    <row r="355" spans="1:14" s="34" customFormat="1" x14ac:dyDescent="0.25">
      <c r="A355" s="122" t="s">
        <v>355</v>
      </c>
      <c r="B355" s="81" t="s">
        <v>299</v>
      </c>
      <c r="C355" s="116" t="s">
        <v>324</v>
      </c>
      <c r="D355" s="117" t="s">
        <v>147</v>
      </c>
      <c r="E355" s="81" t="s">
        <v>148</v>
      </c>
      <c r="F355" s="81" t="s">
        <v>246</v>
      </c>
      <c r="G355" s="85" t="s">
        <v>247</v>
      </c>
      <c r="H355" s="123">
        <v>40</v>
      </c>
      <c r="I355" s="156">
        <v>40000</v>
      </c>
      <c r="L355" s="107"/>
    </row>
    <row r="356" spans="1:14" s="34" customFormat="1" x14ac:dyDescent="0.25">
      <c r="A356" s="122" t="s">
        <v>355</v>
      </c>
      <c r="B356" s="81" t="s">
        <v>299</v>
      </c>
      <c r="C356" s="116" t="s">
        <v>249</v>
      </c>
      <c r="D356" s="81" t="s">
        <v>147</v>
      </c>
      <c r="E356" s="81" t="s">
        <v>148</v>
      </c>
      <c r="F356" s="81" t="s">
        <v>250</v>
      </c>
      <c r="G356" s="80" t="s">
        <v>247</v>
      </c>
      <c r="H356" s="123">
        <v>5.6</v>
      </c>
      <c r="I356" s="156">
        <v>5652.75</v>
      </c>
      <c r="L356" s="107"/>
    </row>
    <row r="357" spans="1:14" x14ac:dyDescent="0.25">
      <c r="A357" s="122" t="s">
        <v>323</v>
      </c>
      <c r="B357" s="81" t="s">
        <v>300</v>
      </c>
      <c r="C357" s="116" t="s">
        <v>324</v>
      </c>
      <c r="D357" s="117" t="s">
        <v>147</v>
      </c>
      <c r="E357" s="81" t="s">
        <v>148</v>
      </c>
      <c r="F357" s="81" t="s">
        <v>246</v>
      </c>
      <c r="G357" s="85" t="s">
        <v>247</v>
      </c>
      <c r="H357" s="123">
        <v>34.1</v>
      </c>
      <c r="I357" s="156">
        <v>34080</v>
      </c>
    </row>
    <row r="358" spans="1:14" x14ac:dyDescent="0.25">
      <c r="A358" s="122" t="s">
        <v>323</v>
      </c>
      <c r="B358" s="81" t="s">
        <v>300</v>
      </c>
      <c r="C358" s="116" t="s">
        <v>249</v>
      </c>
      <c r="D358" s="81" t="s">
        <v>147</v>
      </c>
      <c r="E358" s="81" t="s">
        <v>148</v>
      </c>
      <c r="F358" s="81" t="s">
        <v>250</v>
      </c>
      <c r="G358" s="80" t="s">
        <v>247</v>
      </c>
      <c r="H358" s="123">
        <v>0.2</v>
      </c>
      <c r="I358" s="156">
        <v>187.5</v>
      </c>
      <c r="K358" s="11"/>
    </row>
    <row r="359" spans="1:14" x14ac:dyDescent="0.25">
      <c r="A359" s="157" t="s">
        <v>350</v>
      </c>
      <c r="B359" s="81" t="s">
        <v>301</v>
      </c>
      <c r="C359" s="116" t="s">
        <v>324</v>
      </c>
      <c r="D359" s="117" t="s">
        <v>147</v>
      </c>
      <c r="E359" s="81" t="s">
        <v>148</v>
      </c>
      <c r="F359" s="81" t="s">
        <v>253</v>
      </c>
      <c r="G359" s="85" t="s">
        <v>247</v>
      </c>
      <c r="H359" s="158">
        <v>11.8</v>
      </c>
      <c r="I359" s="159">
        <v>11797</v>
      </c>
      <c r="K359" s="11"/>
    </row>
    <row r="360" spans="1:14" x14ac:dyDescent="0.25">
      <c r="A360" s="157" t="s">
        <v>350</v>
      </c>
      <c r="B360" s="81" t="s">
        <v>301</v>
      </c>
      <c r="C360" s="116" t="s">
        <v>324</v>
      </c>
      <c r="D360" s="117" t="s">
        <v>147</v>
      </c>
      <c r="E360" s="81" t="s">
        <v>148</v>
      </c>
      <c r="F360" s="81" t="s">
        <v>246</v>
      </c>
      <c r="G360" s="85" t="s">
        <v>247</v>
      </c>
      <c r="H360" s="158">
        <v>12.3</v>
      </c>
      <c r="I360" s="159">
        <v>12300</v>
      </c>
      <c r="K360" s="11"/>
    </row>
    <row r="361" spans="1:14" ht="15.75" thickBot="1" x14ac:dyDescent="0.3">
      <c r="A361" s="157" t="s">
        <v>350</v>
      </c>
      <c r="B361" s="81" t="s">
        <v>301</v>
      </c>
      <c r="C361" s="116" t="s">
        <v>249</v>
      </c>
      <c r="D361" s="81" t="s">
        <v>147</v>
      </c>
      <c r="E361" s="81" t="s">
        <v>148</v>
      </c>
      <c r="F361" s="81" t="s">
        <v>250</v>
      </c>
      <c r="G361" s="80" t="s">
        <v>247</v>
      </c>
      <c r="H361" s="158">
        <v>0.2</v>
      </c>
      <c r="I361" s="160">
        <v>250</v>
      </c>
    </row>
    <row r="362" spans="1:14" s="34" customFormat="1" ht="15.75" thickBot="1" x14ac:dyDescent="0.3">
      <c r="A362" s="127" t="s">
        <v>356</v>
      </c>
      <c r="B362" s="72"/>
      <c r="C362" s="163"/>
      <c r="D362" s="164"/>
      <c r="E362" s="165"/>
      <c r="F362" s="165"/>
      <c r="G362" s="165"/>
      <c r="H362" s="166">
        <f>SUM(H214:H361)</f>
        <v>185385.60000000006</v>
      </c>
      <c r="I362" s="73">
        <f>SUM(I214:I361)</f>
        <v>185385607.76999998</v>
      </c>
      <c r="K362" s="173"/>
      <c r="L362" s="173"/>
    </row>
    <row r="363" spans="1:14" x14ac:dyDescent="0.25">
      <c r="A363" s="128"/>
      <c r="B363" s="129"/>
      <c r="C363" s="130"/>
      <c r="D363" s="129"/>
      <c r="E363" s="148"/>
      <c r="F363" s="148"/>
      <c r="G363" s="148"/>
      <c r="H363" s="149"/>
      <c r="I363" s="149"/>
    </row>
    <row r="364" spans="1:14" s="34" customFormat="1" ht="15.75" thickBot="1" x14ac:dyDescent="0.3">
      <c r="A364" s="36" t="s">
        <v>302</v>
      </c>
      <c r="B364" s="36"/>
      <c r="C364" s="36"/>
      <c r="D364" s="36"/>
      <c r="E364" s="36"/>
      <c r="F364" s="36"/>
      <c r="G364" s="36"/>
      <c r="H364" s="36"/>
      <c r="I364" s="36"/>
      <c r="K364" s="107"/>
      <c r="L364" s="107"/>
      <c r="M364" s="107"/>
      <c r="N364" s="107"/>
    </row>
    <row r="365" spans="1:14" s="34" customFormat="1" x14ac:dyDescent="0.25">
      <c r="A365" s="186" t="s">
        <v>140</v>
      </c>
      <c r="B365" s="189" t="s">
        <v>141</v>
      </c>
      <c r="C365" s="198" t="s">
        <v>160</v>
      </c>
      <c r="D365" s="198" t="s">
        <v>143</v>
      </c>
      <c r="E365" s="195" t="s">
        <v>161</v>
      </c>
      <c r="F365" s="174" t="s">
        <v>162</v>
      </c>
      <c r="G365" s="174" t="s">
        <v>1</v>
      </c>
      <c r="H365" s="203" t="s">
        <v>242</v>
      </c>
      <c r="I365" s="180" t="s">
        <v>243</v>
      </c>
      <c r="K365" s="107"/>
      <c r="L365" s="107"/>
      <c r="M365" s="107"/>
      <c r="N365" s="107"/>
    </row>
    <row r="366" spans="1:14" s="34" customFormat="1" x14ac:dyDescent="0.25">
      <c r="A366" s="187"/>
      <c r="B366" s="190"/>
      <c r="C366" s="199" t="s">
        <v>142</v>
      </c>
      <c r="D366" s="199"/>
      <c r="E366" s="196"/>
      <c r="F366" s="175"/>
      <c r="G366" s="175"/>
      <c r="H366" s="204"/>
      <c r="I366" s="181"/>
      <c r="L366" s="107"/>
    </row>
    <row r="367" spans="1:14" s="34" customFormat="1" x14ac:dyDescent="0.25">
      <c r="A367" s="187"/>
      <c r="B367" s="190"/>
      <c r="C367" s="199"/>
      <c r="D367" s="199" t="s">
        <v>143</v>
      </c>
      <c r="E367" s="196"/>
      <c r="F367" s="175"/>
      <c r="G367" s="175"/>
      <c r="H367" s="204"/>
      <c r="I367" s="181"/>
      <c r="L367" s="107"/>
    </row>
    <row r="368" spans="1:14" s="34" customFormat="1" ht="15.75" thickBot="1" x14ac:dyDescent="0.3">
      <c r="A368" s="207"/>
      <c r="B368" s="208"/>
      <c r="C368" s="200"/>
      <c r="D368" s="200"/>
      <c r="E368" s="201"/>
      <c r="F368" s="202"/>
      <c r="G368" s="202"/>
      <c r="H368" s="205"/>
      <c r="I368" s="206"/>
      <c r="L368" s="107"/>
    </row>
    <row r="369" spans="1:14" s="34" customFormat="1" ht="15.75" thickTop="1" x14ac:dyDescent="0.25">
      <c r="A369" s="131" t="s">
        <v>8</v>
      </c>
      <c r="B369" s="81" t="s">
        <v>252</v>
      </c>
      <c r="C369" s="131" t="s">
        <v>303</v>
      </c>
      <c r="D369" s="117" t="s">
        <v>147</v>
      </c>
      <c r="E369" s="81" t="s">
        <v>165</v>
      </c>
      <c r="F369" s="85" t="s">
        <v>319</v>
      </c>
      <c r="G369" s="85" t="s">
        <v>247</v>
      </c>
      <c r="H369" s="123">
        <v>417.3</v>
      </c>
      <c r="I369" s="124">
        <v>417284.84</v>
      </c>
      <c r="L369" s="107"/>
    </row>
    <row r="370" spans="1:14" s="34" customFormat="1" x14ac:dyDescent="0.25">
      <c r="A370" s="131" t="s">
        <v>3</v>
      </c>
      <c r="B370" s="81" t="s">
        <v>255</v>
      </c>
      <c r="C370" s="131" t="s">
        <v>306</v>
      </c>
      <c r="D370" s="117" t="s">
        <v>147</v>
      </c>
      <c r="E370" s="81" t="s">
        <v>165</v>
      </c>
      <c r="F370" s="85" t="s">
        <v>246</v>
      </c>
      <c r="G370" s="85" t="s">
        <v>247</v>
      </c>
      <c r="H370" s="123">
        <v>0.2</v>
      </c>
      <c r="I370" s="124">
        <v>200</v>
      </c>
      <c r="L370" s="107"/>
    </row>
    <row r="371" spans="1:14" s="34" customFormat="1" x14ac:dyDescent="0.25">
      <c r="A371" s="131" t="s">
        <v>4</v>
      </c>
      <c r="B371" s="81" t="s">
        <v>256</v>
      </c>
      <c r="C371" s="131" t="s">
        <v>303</v>
      </c>
      <c r="D371" s="117" t="s">
        <v>147</v>
      </c>
      <c r="E371" s="81" t="s">
        <v>165</v>
      </c>
      <c r="F371" s="85">
        <v>109</v>
      </c>
      <c r="G371" s="85" t="s">
        <v>247</v>
      </c>
      <c r="H371" s="123">
        <v>237</v>
      </c>
      <c r="I371" s="124">
        <v>236977.58</v>
      </c>
      <c r="L371" s="107"/>
    </row>
    <row r="372" spans="1:14" s="34" customFormat="1" x14ac:dyDescent="0.25">
      <c r="A372" s="131" t="s">
        <v>4</v>
      </c>
      <c r="B372" s="81" t="s">
        <v>256</v>
      </c>
      <c r="C372" s="131" t="s">
        <v>304</v>
      </c>
      <c r="D372" s="117" t="s">
        <v>147</v>
      </c>
      <c r="E372" s="81" t="s">
        <v>165</v>
      </c>
      <c r="F372" s="85" t="s">
        <v>311</v>
      </c>
      <c r="G372" s="85" t="s">
        <v>247</v>
      </c>
      <c r="H372" s="123">
        <v>462.6</v>
      </c>
      <c r="I372" s="124">
        <v>462601.15</v>
      </c>
      <c r="K372" s="107"/>
      <c r="L372" s="107"/>
      <c r="M372" s="107"/>
      <c r="N372" s="107"/>
    </row>
    <row r="373" spans="1:14" s="34" customFormat="1" x14ac:dyDescent="0.25">
      <c r="A373" s="131" t="s">
        <v>9</v>
      </c>
      <c r="B373" s="118" t="s">
        <v>257</v>
      </c>
      <c r="C373" s="131" t="s">
        <v>304</v>
      </c>
      <c r="D373" s="117" t="s">
        <v>147</v>
      </c>
      <c r="E373" s="81" t="s">
        <v>165</v>
      </c>
      <c r="F373" s="85">
        <v>119</v>
      </c>
      <c r="G373" s="85" t="s">
        <v>247</v>
      </c>
      <c r="H373" s="123">
        <v>250.5</v>
      </c>
      <c r="I373" s="124">
        <v>250486.43</v>
      </c>
      <c r="K373" s="107"/>
      <c r="L373" s="107"/>
      <c r="M373" s="107"/>
      <c r="N373" s="107"/>
    </row>
    <row r="374" spans="1:14" s="34" customFormat="1" x14ac:dyDescent="0.25">
      <c r="A374" s="131" t="s">
        <v>10</v>
      </c>
      <c r="B374" s="81" t="s">
        <v>259</v>
      </c>
      <c r="C374" s="131" t="s">
        <v>304</v>
      </c>
      <c r="D374" s="117" t="s">
        <v>147</v>
      </c>
      <c r="E374" s="81" t="s">
        <v>165</v>
      </c>
      <c r="F374" s="85">
        <v>119</v>
      </c>
      <c r="G374" s="85" t="s">
        <v>247</v>
      </c>
      <c r="H374" s="123">
        <v>5000</v>
      </c>
      <c r="I374" s="124">
        <v>5000000</v>
      </c>
      <c r="K374" s="107"/>
      <c r="L374" s="107"/>
      <c r="M374" s="107"/>
      <c r="N374" s="107"/>
    </row>
    <row r="375" spans="1:14" s="34" customFormat="1" x14ac:dyDescent="0.25">
      <c r="A375" s="131" t="s">
        <v>12</v>
      </c>
      <c r="B375" s="81" t="s">
        <v>261</v>
      </c>
      <c r="C375" s="131" t="s">
        <v>303</v>
      </c>
      <c r="D375" s="117" t="s">
        <v>147</v>
      </c>
      <c r="E375" s="81" t="s">
        <v>165</v>
      </c>
      <c r="F375" s="85">
        <v>109</v>
      </c>
      <c r="G375" s="85" t="s">
        <v>247</v>
      </c>
      <c r="H375" s="123">
        <v>500.8</v>
      </c>
      <c r="I375" s="124">
        <v>500859</v>
      </c>
      <c r="L375" s="107"/>
    </row>
    <row r="376" spans="1:14" s="34" customFormat="1" x14ac:dyDescent="0.25">
      <c r="A376" s="131" t="s">
        <v>12</v>
      </c>
      <c r="B376" s="81" t="s">
        <v>261</v>
      </c>
      <c r="C376" s="131" t="s">
        <v>304</v>
      </c>
      <c r="D376" s="117" t="s">
        <v>147</v>
      </c>
      <c r="E376" s="81" t="s">
        <v>165</v>
      </c>
      <c r="F376" s="85">
        <v>119</v>
      </c>
      <c r="G376" s="85" t="s">
        <v>247</v>
      </c>
      <c r="H376" s="123">
        <v>818.7</v>
      </c>
      <c r="I376" s="124">
        <v>818685.65</v>
      </c>
      <c r="K376" s="107"/>
      <c r="L376" s="107"/>
      <c r="M376" s="107"/>
      <c r="N376" s="107"/>
    </row>
    <row r="377" spans="1:14" s="34" customFormat="1" x14ac:dyDescent="0.25">
      <c r="A377" s="131" t="s">
        <v>6</v>
      </c>
      <c r="B377" s="81" t="s">
        <v>265</v>
      </c>
      <c r="C377" s="131" t="s">
        <v>303</v>
      </c>
      <c r="D377" s="117" t="s">
        <v>147</v>
      </c>
      <c r="E377" s="81" t="s">
        <v>165</v>
      </c>
      <c r="F377" s="85">
        <v>109</v>
      </c>
      <c r="G377" s="85" t="s">
        <v>247</v>
      </c>
      <c r="H377" s="123">
        <v>260.39999999999998</v>
      </c>
      <c r="I377" s="124">
        <v>260377.95</v>
      </c>
      <c r="L377" s="107"/>
    </row>
    <row r="378" spans="1:14" s="34" customFormat="1" x14ac:dyDescent="0.25">
      <c r="A378" s="131" t="s">
        <v>6</v>
      </c>
      <c r="B378" s="81" t="s">
        <v>265</v>
      </c>
      <c r="C378" s="131" t="s">
        <v>304</v>
      </c>
      <c r="D378" s="117" t="s">
        <v>147</v>
      </c>
      <c r="E378" s="81" t="s">
        <v>165</v>
      </c>
      <c r="F378" s="85">
        <v>119</v>
      </c>
      <c r="G378" s="85" t="s">
        <v>247</v>
      </c>
      <c r="H378" s="123">
        <v>833.1</v>
      </c>
      <c r="I378" s="124">
        <v>833103.46</v>
      </c>
      <c r="K378" s="107"/>
      <c r="L378" s="107"/>
      <c r="M378" s="107"/>
      <c r="N378" s="107"/>
    </row>
    <row r="379" spans="1:14" s="34" customFormat="1" x14ac:dyDescent="0.25">
      <c r="A379" s="131" t="s">
        <v>22</v>
      </c>
      <c r="B379" s="81" t="s">
        <v>266</v>
      </c>
      <c r="C379" s="131" t="s">
        <v>306</v>
      </c>
      <c r="D379" s="117" t="s">
        <v>147</v>
      </c>
      <c r="E379" s="81" t="s">
        <v>165</v>
      </c>
      <c r="F379" s="85" t="s">
        <v>246</v>
      </c>
      <c r="G379" s="85" t="s">
        <v>247</v>
      </c>
      <c r="H379" s="123">
        <v>64.7</v>
      </c>
      <c r="I379" s="124">
        <v>64704</v>
      </c>
      <c r="L379" s="107"/>
    </row>
    <row r="380" spans="1:14" s="34" customFormat="1" x14ac:dyDescent="0.25">
      <c r="A380" s="131" t="s">
        <v>17</v>
      </c>
      <c r="B380" s="81" t="s">
        <v>271</v>
      </c>
      <c r="C380" s="131" t="s">
        <v>304</v>
      </c>
      <c r="D380" s="117" t="s">
        <v>147</v>
      </c>
      <c r="E380" s="81" t="s">
        <v>165</v>
      </c>
      <c r="F380" s="85">
        <v>119</v>
      </c>
      <c r="G380" s="85" t="s">
        <v>247</v>
      </c>
      <c r="H380" s="123">
        <v>429.7</v>
      </c>
      <c r="I380" s="124">
        <v>429740.74</v>
      </c>
      <c r="K380" s="107"/>
      <c r="L380" s="107"/>
      <c r="M380" s="107"/>
      <c r="N380" s="107"/>
    </row>
    <row r="381" spans="1:14" s="34" customFormat="1" x14ac:dyDescent="0.25">
      <c r="A381" s="169" t="s">
        <v>17</v>
      </c>
      <c r="B381" s="154" t="s">
        <v>271</v>
      </c>
      <c r="C381" s="169" t="s">
        <v>358</v>
      </c>
      <c r="D381" s="153" t="s">
        <v>147</v>
      </c>
      <c r="E381" s="154" t="s">
        <v>165</v>
      </c>
      <c r="F381" s="155" t="s">
        <v>250</v>
      </c>
      <c r="G381" s="155" t="s">
        <v>247</v>
      </c>
      <c r="H381" s="170">
        <v>1.6</v>
      </c>
      <c r="I381" s="171">
        <v>1600</v>
      </c>
      <c r="L381" s="107"/>
    </row>
    <row r="382" spans="1:14" s="34" customFormat="1" x14ac:dyDescent="0.25">
      <c r="A382" s="131" t="s">
        <v>17</v>
      </c>
      <c r="B382" s="118" t="s">
        <v>271</v>
      </c>
      <c r="C382" s="131" t="s">
        <v>305</v>
      </c>
      <c r="D382" s="117" t="s">
        <v>147</v>
      </c>
      <c r="E382" s="81" t="s">
        <v>165</v>
      </c>
      <c r="F382" s="85" t="s">
        <v>250</v>
      </c>
      <c r="G382" s="85" t="s">
        <v>247</v>
      </c>
      <c r="H382" s="123">
        <v>0.9</v>
      </c>
      <c r="I382" s="124">
        <v>960</v>
      </c>
      <c r="L382" s="107"/>
    </row>
    <row r="383" spans="1:14" s="34" customFormat="1" x14ac:dyDescent="0.25">
      <c r="A383" s="131" t="s">
        <v>313</v>
      </c>
      <c r="B383" s="81" t="s">
        <v>312</v>
      </c>
      <c r="C383" s="131" t="s">
        <v>306</v>
      </c>
      <c r="D383" s="117" t="s">
        <v>147</v>
      </c>
      <c r="E383" s="81" t="s">
        <v>165</v>
      </c>
      <c r="F383" s="85" t="s">
        <v>246</v>
      </c>
      <c r="G383" s="85" t="s">
        <v>247</v>
      </c>
      <c r="H383" s="123">
        <v>0.7</v>
      </c>
      <c r="I383" s="124">
        <v>680</v>
      </c>
      <c r="L383" s="107"/>
    </row>
    <row r="384" spans="1:14" s="34" customFormat="1" x14ac:dyDescent="0.25">
      <c r="A384" s="131" t="s">
        <v>314</v>
      </c>
      <c r="B384" s="118" t="s">
        <v>278</v>
      </c>
      <c r="C384" s="131" t="s">
        <v>305</v>
      </c>
      <c r="D384" s="117" t="s">
        <v>147</v>
      </c>
      <c r="E384" s="81" t="s">
        <v>165</v>
      </c>
      <c r="F384" s="85" t="s">
        <v>250</v>
      </c>
      <c r="G384" s="85" t="s">
        <v>247</v>
      </c>
      <c r="H384" s="123">
        <v>0.1</v>
      </c>
      <c r="I384" s="124">
        <v>48</v>
      </c>
      <c r="L384" s="107"/>
    </row>
    <row r="385" spans="1:14" s="34" customFormat="1" x14ac:dyDescent="0.25">
      <c r="A385" s="131" t="s">
        <v>320</v>
      </c>
      <c r="B385" s="81" t="s">
        <v>282</v>
      </c>
      <c r="C385" s="131" t="s">
        <v>303</v>
      </c>
      <c r="D385" s="117" t="s">
        <v>147</v>
      </c>
      <c r="E385" s="81" t="s">
        <v>165</v>
      </c>
      <c r="F385" s="85">
        <v>109</v>
      </c>
      <c r="G385" s="85" t="s">
        <v>247</v>
      </c>
      <c r="H385" s="123">
        <v>192.9</v>
      </c>
      <c r="I385" s="124">
        <v>192870</v>
      </c>
      <c r="L385" s="107"/>
    </row>
    <row r="386" spans="1:14" s="34" customFormat="1" x14ac:dyDescent="0.25">
      <c r="A386" s="131" t="s">
        <v>320</v>
      </c>
      <c r="B386" s="81" t="s">
        <v>282</v>
      </c>
      <c r="C386" s="131" t="s">
        <v>304</v>
      </c>
      <c r="D386" s="117" t="s">
        <v>147</v>
      </c>
      <c r="E386" s="81" t="s">
        <v>165</v>
      </c>
      <c r="F386" s="85">
        <v>119</v>
      </c>
      <c r="G386" s="85" t="s">
        <v>247</v>
      </c>
      <c r="H386" s="123">
        <v>57.1</v>
      </c>
      <c r="I386" s="124">
        <v>57130</v>
      </c>
      <c r="K386" s="107"/>
      <c r="L386" s="107"/>
      <c r="M386" s="107"/>
      <c r="N386" s="107"/>
    </row>
    <row r="387" spans="1:14" s="34" customFormat="1" x14ac:dyDescent="0.25">
      <c r="A387" s="131" t="s">
        <v>316</v>
      </c>
      <c r="B387" s="81" t="s">
        <v>285</v>
      </c>
      <c r="C387" s="131" t="s">
        <v>306</v>
      </c>
      <c r="D387" s="117" t="s">
        <v>147</v>
      </c>
      <c r="E387" s="81" t="s">
        <v>165</v>
      </c>
      <c r="F387" s="85" t="s">
        <v>246</v>
      </c>
      <c r="G387" s="85" t="s">
        <v>247</v>
      </c>
      <c r="H387" s="123">
        <v>2.1</v>
      </c>
      <c r="I387" s="124">
        <v>2120</v>
      </c>
      <c r="L387" s="107"/>
    </row>
    <row r="388" spans="1:14" s="34" customFormat="1" x14ac:dyDescent="0.25">
      <c r="A388" s="131" t="s">
        <v>317</v>
      </c>
      <c r="B388" s="81" t="s">
        <v>318</v>
      </c>
      <c r="C388" s="131" t="s">
        <v>306</v>
      </c>
      <c r="D388" s="117" t="s">
        <v>147</v>
      </c>
      <c r="E388" s="81" t="s">
        <v>165</v>
      </c>
      <c r="F388" s="85" t="s">
        <v>246</v>
      </c>
      <c r="G388" s="85" t="s">
        <v>247</v>
      </c>
      <c r="H388" s="123">
        <v>10.1</v>
      </c>
      <c r="I388" s="124">
        <v>10060</v>
      </c>
      <c r="L388" s="107"/>
    </row>
    <row r="389" spans="1:14" x14ac:dyDescent="0.25">
      <c r="A389" s="131" t="s">
        <v>321</v>
      </c>
      <c r="B389" s="81" t="s">
        <v>292</v>
      </c>
      <c r="C389" s="131" t="s">
        <v>304</v>
      </c>
      <c r="D389" s="117" t="s">
        <v>147</v>
      </c>
      <c r="E389" s="81" t="s">
        <v>165</v>
      </c>
      <c r="F389" s="85">
        <v>119</v>
      </c>
      <c r="G389" s="85" t="s">
        <v>247</v>
      </c>
      <c r="H389" s="123">
        <v>344.4</v>
      </c>
      <c r="I389" s="124">
        <v>344400.92</v>
      </c>
      <c r="K389" s="11"/>
      <c r="M389" s="11"/>
      <c r="N389" s="11"/>
    </row>
    <row r="390" spans="1:14" x14ac:dyDescent="0.25">
      <c r="A390" s="131" t="s">
        <v>322</v>
      </c>
      <c r="B390" s="81" t="s">
        <v>293</v>
      </c>
      <c r="C390" s="131" t="s">
        <v>303</v>
      </c>
      <c r="D390" s="117" t="s">
        <v>147</v>
      </c>
      <c r="E390" s="81" t="s">
        <v>165</v>
      </c>
      <c r="F390" s="85">
        <v>109</v>
      </c>
      <c r="G390" s="85" t="s">
        <v>247</v>
      </c>
      <c r="H390" s="123">
        <v>4</v>
      </c>
      <c r="I390" s="124">
        <v>4018.8</v>
      </c>
    </row>
    <row r="391" spans="1:14" x14ac:dyDescent="0.25">
      <c r="A391" s="131" t="s">
        <v>322</v>
      </c>
      <c r="B391" s="81" t="s">
        <v>293</v>
      </c>
      <c r="C391" s="131" t="s">
        <v>304</v>
      </c>
      <c r="D391" s="117" t="s">
        <v>147</v>
      </c>
      <c r="E391" s="81" t="s">
        <v>165</v>
      </c>
      <c r="F391" s="85">
        <v>119</v>
      </c>
      <c r="G391" s="85" t="s">
        <v>247</v>
      </c>
      <c r="H391" s="123">
        <v>219.7</v>
      </c>
      <c r="I391" s="124">
        <v>219675.6</v>
      </c>
      <c r="K391" s="11"/>
      <c r="M391" s="11"/>
      <c r="N391" s="11"/>
    </row>
    <row r="392" spans="1:14" s="34" customFormat="1" x14ac:dyDescent="0.25">
      <c r="A392" s="131" t="s">
        <v>315</v>
      </c>
      <c r="B392" s="118" t="s">
        <v>294</v>
      </c>
      <c r="C392" s="131" t="s">
        <v>305</v>
      </c>
      <c r="D392" s="85" t="s">
        <v>147</v>
      </c>
      <c r="E392" s="85" t="s">
        <v>165</v>
      </c>
      <c r="F392" s="85" t="s">
        <v>250</v>
      </c>
      <c r="G392" s="85" t="s">
        <v>247</v>
      </c>
      <c r="H392" s="158">
        <v>0.2</v>
      </c>
      <c r="I392" s="124">
        <v>161.25</v>
      </c>
      <c r="L392" s="107"/>
    </row>
    <row r="393" spans="1:14" x14ac:dyDescent="0.25">
      <c r="A393" s="131" t="s">
        <v>323</v>
      </c>
      <c r="B393" s="81" t="s">
        <v>300</v>
      </c>
      <c r="C393" s="131" t="s">
        <v>303</v>
      </c>
      <c r="D393" s="81" t="s">
        <v>147</v>
      </c>
      <c r="E393" s="81" t="s">
        <v>165</v>
      </c>
      <c r="F393" s="81">
        <v>109</v>
      </c>
      <c r="G393" s="81" t="s">
        <v>247</v>
      </c>
      <c r="H393" s="123">
        <v>74.5</v>
      </c>
      <c r="I393" s="124">
        <v>74553.34</v>
      </c>
    </row>
    <row r="394" spans="1:14" ht="15.75" thickBot="1" x14ac:dyDescent="0.3">
      <c r="A394" s="131" t="s">
        <v>323</v>
      </c>
      <c r="B394" s="81" t="s">
        <v>300</v>
      </c>
      <c r="C394" s="131" t="s">
        <v>304</v>
      </c>
      <c r="D394" s="132" t="s">
        <v>147</v>
      </c>
      <c r="E394" s="85" t="s">
        <v>165</v>
      </c>
      <c r="F394" s="85">
        <v>119</v>
      </c>
      <c r="G394" s="85" t="s">
        <v>247</v>
      </c>
      <c r="H394" s="158">
        <v>349</v>
      </c>
      <c r="I394" s="124">
        <v>348976.5</v>
      </c>
      <c r="K394" s="11"/>
      <c r="M394" s="11"/>
      <c r="N394" s="11"/>
    </row>
    <row r="395" spans="1:14" s="34" customFormat="1" ht="15.75" thickBot="1" x14ac:dyDescent="0.3">
      <c r="A395" s="127" t="s">
        <v>357</v>
      </c>
      <c r="B395" s="72"/>
      <c r="C395" s="133"/>
      <c r="D395" s="134"/>
      <c r="E395" s="165"/>
      <c r="F395" s="165"/>
      <c r="G395" s="165"/>
      <c r="H395" s="172">
        <f>SUM(H369:H394)</f>
        <v>10532.300000000005</v>
      </c>
      <c r="I395" s="73">
        <f>SUM(I369:I394)</f>
        <v>10532275.210000001</v>
      </c>
      <c r="L395" s="107"/>
    </row>
    <row r="396" spans="1:14" x14ac:dyDescent="0.25">
      <c r="A396" s="128"/>
      <c r="B396" s="129"/>
      <c r="C396" s="130"/>
      <c r="D396" s="129"/>
      <c r="E396" s="148"/>
      <c r="F396" s="148"/>
      <c r="G396" s="148"/>
      <c r="H396" s="149"/>
      <c r="I396" s="149"/>
      <c r="K396" s="11"/>
      <c r="M396" s="11"/>
      <c r="N396" s="11"/>
    </row>
    <row r="397" spans="1:14" s="34" customFormat="1" ht="15.75" thickBot="1" x14ac:dyDescent="0.3">
      <c r="A397" s="36" t="s">
        <v>307</v>
      </c>
      <c r="B397" s="36"/>
      <c r="C397" s="36"/>
      <c r="D397" s="36"/>
      <c r="E397" s="36"/>
      <c r="F397" s="36"/>
      <c r="G397" s="36"/>
      <c r="H397" s="36"/>
      <c r="I397" s="36"/>
      <c r="K397" s="107"/>
      <c r="L397" s="107"/>
      <c r="M397" s="107"/>
      <c r="N397" s="107"/>
    </row>
    <row r="398" spans="1:14" s="34" customFormat="1" ht="15.75" thickBot="1" x14ac:dyDescent="0.3">
      <c r="A398" s="183" t="s">
        <v>308</v>
      </c>
      <c r="B398" s="184"/>
      <c r="C398" s="184"/>
      <c r="D398" s="184"/>
      <c r="E398" s="184"/>
      <c r="F398" s="184"/>
      <c r="G398" s="184"/>
      <c r="H398" s="184"/>
      <c r="I398" s="185"/>
      <c r="K398" s="107"/>
      <c r="L398" s="107"/>
      <c r="M398" s="107"/>
      <c r="N398" s="107"/>
    </row>
    <row r="399" spans="1:14" s="34" customFormat="1" x14ac:dyDescent="0.25">
      <c r="A399" s="186" t="s">
        <v>190</v>
      </c>
      <c r="B399" s="189" t="s">
        <v>141</v>
      </c>
      <c r="C399" s="192" t="s">
        <v>160</v>
      </c>
      <c r="D399" s="192" t="s">
        <v>143</v>
      </c>
      <c r="E399" s="195" t="s">
        <v>161</v>
      </c>
      <c r="F399" s="174" t="s">
        <v>162</v>
      </c>
      <c r="G399" s="174" t="s">
        <v>1</v>
      </c>
      <c r="H399" s="177" t="s">
        <v>309</v>
      </c>
      <c r="I399" s="180" t="s">
        <v>173</v>
      </c>
      <c r="K399" s="107"/>
      <c r="L399" s="107"/>
      <c r="M399" s="107"/>
      <c r="N399" s="107"/>
    </row>
    <row r="400" spans="1:14" s="34" customFormat="1" x14ac:dyDescent="0.25">
      <c r="A400" s="187"/>
      <c r="B400" s="190"/>
      <c r="C400" s="193" t="s">
        <v>142</v>
      </c>
      <c r="D400" s="193"/>
      <c r="E400" s="196"/>
      <c r="F400" s="175"/>
      <c r="G400" s="175"/>
      <c r="H400" s="178"/>
      <c r="I400" s="181"/>
      <c r="K400" s="107"/>
      <c r="L400" s="107"/>
      <c r="M400" s="107"/>
      <c r="N400" s="107"/>
    </row>
    <row r="401" spans="1:14" s="34" customFormat="1" x14ac:dyDescent="0.25">
      <c r="A401" s="187"/>
      <c r="B401" s="190"/>
      <c r="C401" s="193"/>
      <c r="D401" s="193" t="s">
        <v>143</v>
      </c>
      <c r="E401" s="196"/>
      <c r="F401" s="175"/>
      <c r="G401" s="175"/>
      <c r="H401" s="178"/>
      <c r="I401" s="181"/>
      <c r="K401" s="107"/>
      <c r="L401" s="107"/>
      <c r="M401" s="107"/>
      <c r="N401" s="107"/>
    </row>
    <row r="402" spans="1:14" s="34" customFormat="1" ht="15.75" thickBot="1" x14ac:dyDescent="0.3">
      <c r="A402" s="188"/>
      <c r="B402" s="191"/>
      <c r="C402" s="194"/>
      <c r="D402" s="194"/>
      <c r="E402" s="197"/>
      <c r="F402" s="176"/>
      <c r="G402" s="176"/>
      <c r="H402" s="179"/>
      <c r="I402" s="182"/>
      <c r="L402" s="107"/>
    </row>
    <row r="403" spans="1:14" s="34" customFormat="1" ht="15.75" thickBot="1" x14ac:dyDescent="0.3">
      <c r="A403" s="167" t="s">
        <v>192</v>
      </c>
      <c r="B403" s="135" t="s">
        <v>310</v>
      </c>
      <c r="C403" s="136" t="s">
        <v>198</v>
      </c>
      <c r="D403" s="168" t="s">
        <v>193</v>
      </c>
      <c r="E403" s="137" t="s">
        <v>194</v>
      </c>
      <c r="F403" s="138" t="s">
        <v>250</v>
      </c>
      <c r="G403" s="137" t="s">
        <v>247</v>
      </c>
      <c r="H403" s="139">
        <f>H362</f>
        <v>185385.60000000006</v>
      </c>
      <c r="I403" s="140">
        <f>I362</f>
        <v>185385607.76999998</v>
      </c>
      <c r="L403" s="107"/>
    </row>
    <row r="404" spans="1:14" s="34" customFormat="1" ht="15.75" thickBot="1" x14ac:dyDescent="0.3">
      <c r="A404" s="86"/>
      <c r="B404" s="141"/>
      <c r="C404" s="142" t="s">
        <v>197</v>
      </c>
      <c r="D404" s="89"/>
      <c r="E404" s="87"/>
      <c r="F404" s="141"/>
      <c r="G404" s="87"/>
      <c r="H404" s="143">
        <f>SUM(H403:H403)</f>
        <v>185385.60000000006</v>
      </c>
      <c r="I404" s="91">
        <f>SUM(I403:I403)</f>
        <v>185385607.76999998</v>
      </c>
      <c r="L404" s="107"/>
    </row>
    <row r="405" spans="1:14" s="34" customFormat="1" ht="15.75" thickBot="1" x14ac:dyDescent="0.3">
      <c r="L405" s="107"/>
    </row>
    <row r="406" spans="1:14" s="34" customFormat="1" ht="15.75" thickBot="1" x14ac:dyDescent="0.3">
      <c r="A406" s="183" t="s">
        <v>189</v>
      </c>
      <c r="B406" s="184"/>
      <c r="C406" s="184"/>
      <c r="D406" s="184"/>
      <c r="E406" s="184"/>
      <c r="F406" s="184"/>
      <c r="G406" s="184"/>
      <c r="H406" s="184"/>
      <c r="I406" s="185"/>
      <c r="L406" s="107"/>
    </row>
    <row r="407" spans="1:14" s="34" customFormat="1" x14ac:dyDescent="0.25">
      <c r="A407" s="186" t="s">
        <v>190</v>
      </c>
      <c r="B407" s="189" t="s">
        <v>141</v>
      </c>
      <c r="C407" s="192" t="s">
        <v>160</v>
      </c>
      <c r="D407" s="192" t="s">
        <v>143</v>
      </c>
      <c r="E407" s="195" t="s">
        <v>161</v>
      </c>
      <c r="F407" s="174" t="s">
        <v>162</v>
      </c>
      <c r="G407" s="174" t="s">
        <v>1</v>
      </c>
      <c r="H407" s="177" t="s">
        <v>309</v>
      </c>
      <c r="I407" s="180" t="s">
        <v>173</v>
      </c>
      <c r="L407" s="107"/>
    </row>
    <row r="408" spans="1:14" s="34" customFormat="1" x14ac:dyDescent="0.25">
      <c r="A408" s="187"/>
      <c r="B408" s="190"/>
      <c r="C408" s="193" t="s">
        <v>142</v>
      </c>
      <c r="D408" s="193"/>
      <c r="E408" s="196"/>
      <c r="F408" s="175"/>
      <c r="G408" s="175"/>
      <c r="H408" s="178"/>
      <c r="I408" s="181"/>
      <c r="L408" s="107"/>
    </row>
    <row r="409" spans="1:14" s="34" customFormat="1" x14ac:dyDescent="0.25">
      <c r="A409" s="187"/>
      <c r="B409" s="190"/>
      <c r="C409" s="193"/>
      <c r="D409" s="193" t="s">
        <v>143</v>
      </c>
      <c r="E409" s="196"/>
      <c r="F409" s="175"/>
      <c r="G409" s="175"/>
      <c r="H409" s="178"/>
      <c r="I409" s="181"/>
      <c r="L409" s="107"/>
    </row>
    <row r="410" spans="1:14" s="34" customFormat="1" ht="15.75" thickBot="1" x14ac:dyDescent="0.3">
      <c r="A410" s="188"/>
      <c r="B410" s="191"/>
      <c r="C410" s="194"/>
      <c r="D410" s="194"/>
      <c r="E410" s="197"/>
      <c r="F410" s="176"/>
      <c r="G410" s="176"/>
      <c r="H410" s="179"/>
      <c r="I410" s="182"/>
      <c r="L410" s="107"/>
    </row>
    <row r="411" spans="1:14" s="34" customFormat="1" ht="15.75" thickBot="1" x14ac:dyDescent="0.3">
      <c r="A411" s="144" t="s">
        <v>192</v>
      </c>
      <c r="B411" s="135" t="s">
        <v>310</v>
      </c>
      <c r="C411" s="136" t="s">
        <v>189</v>
      </c>
      <c r="D411" s="125" t="s">
        <v>193</v>
      </c>
      <c r="E411" s="137" t="s">
        <v>194</v>
      </c>
      <c r="F411" s="138" t="s">
        <v>250</v>
      </c>
      <c r="G411" s="119" t="s">
        <v>247</v>
      </c>
      <c r="H411" s="139">
        <f>H395</f>
        <v>10532.300000000005</v>
      </c>
      <c r="I411" s="140">
        <f>I395</f>
        <v>10532275.210000001</v>
      </c>
      <c r="L411" s="107"/>
    </row>
    <row r="412" spans="1:14" s="34" customFormat="1" ht="15.75" thickBot="1" x14ac:dyDescent="0.3">
      <c r="A412" s="145"/>
      <c r="B412" s="146"/>
      <c r="C412" s="142" t="s">
        <v>197</v>
      </c>
      <c r="D412" s="89"/>
      <c r="E412" s="87"/>
      <c r="F412" s="141"/>
      <c r="G412" s="87"/>
      <c r="H412" s="143">
        <f>SUM(H411:H411)</f>
        <v>10532.300000000005</v>
      </c>
      <c r="I412" s="91">
        <f>SUM(I411:I411)</f>
        <v>10532275.210000001</v>
      </c>
      <c r="L412" s="107"/>
    </row>
  </sheetData>
  <mergeCells count="76">
    <mergeCell ref="A406:I406"/>
    <mergeCell ref="A407:A410"/>
    <mergeCell ref="B407:B410"/>
    <mergeCell ref="C407:C410"/>
    <mergeCell ref="D407:D410"/>
    <mergeCell ref="E407:E410"/>
    <mergeCell ref="F407:F410"/>
    <mergeCell ref="G407:G410"/>
    <mergeCell ref="H407:H410"/>
    <mergeCell ref="I407:I410"/>
    <mergeCell ref="A398:I398"/>
    <mergeCell ref="A399:A402"/>
    <mergeCell ref="B399:B402"/>
    <mergeCell ref="C399:C402"/>
    <mergeCell ref="D399:D402"/>
    <mergeCell ref="E399:E402"/>
    <mergeCell ref="F399:F402"/>
    <mergeCell ref="G399:G402"/>
    <mergeCell ref="H399:H402"/>
    <mergeCell ref="I399:I402"/>
    <mergeCell ref="F210:F213"/>
    <mergeCell ref="G210:G213"/>
    <mergeCell ref="H210:H213"/>
    <mergeCell ref="I210:I213"/>
    <mergeCell ref="A365:A368"/>
    <mergeCell ref="B365:B368"/>
    <mergeCell ref="C365:C368"/>
    <mergeCell ref="D365:D368"/>
    <mergeCell ref="E365:E368"/>
    <mergeCell ref="F365:F368"/>
    <mergeCell ref="G365:G368"/>
    <mergeCell ref="H365:H368"/>
    <mergeCell ref="I365:I368"/>
    <mergeCell ref="A210:A213"/>
    <mergeCell ref="B210:B213"/>
    <mergeCell ref="C210:C213"/>
    <mergeCell ref="D210:D213"/>
    <mergeCell ref="E210:E213"/>
    <mergeCell ref="G101:G104"/>
    <mergeCell ref="H101:H104"/>
    <mergeCell ref="I101:I104"/>
    <mergeCell ref="F152:F155"/>
    <mergeCell ref="G152:G155"/>
    <mergeCell ref="F101:F104"/>
    <mergeCell ref="H152:H155"/>
    <mergeCell ref="I152:I155"/>
    <mergeCell ref="A188:I188"/>
    <mergeCell ref="A189:A192"/>
    <mergeCell ref="B189:B192"/>
    <mergeCell ref="C189:C192"/>
    <mergeCell ref="D189:D192"/>
    <mergeCell ref="E189:E192"/>
    <mergeCell ref="A152:A155"/>
    <mergeCell ref="B152:B155"/>
    <mergeCell ref="C152:C155"/>
    <mergeCell ref="D152:D155"/>
    <mergeCell ref="E152:E155"/>
    <mergeCell ref="A101:A104"/>
    <mergeCell ref="B101:B104"/>
    <mergeCell ref="C101:C104"/>
    <mergeCell ref="D101:D104"/>
    <mergeCell ref="E101:E104"/>
    <mergeCell ref="F189:F192"/>
    <mergeCell ref="G189:G192"/>
    <mergeCell ref="H199:H202"/>
    <mergeCell ref="I199:I202"/>
    <mergeCell ref="H189:H192"/>
    <mergeCell ref="I189:I192"/>
    <mergeCell ref="A198:I198"/>
    <mergeCell ref="A199:A202"/>
    <mergeCell ref="B199:B202"/>
    <mergeCell ref="C199:C202"/>
    <mergeCell ref="D199:D202"/>
    <mergeCell ref="E199:E202"/>
    <mergeCell ref="F199:F202"/>
    <mergeCell ref="G199:G202"/>
  </mergeCells>
  <pageMargins left="0.70866141732283472" right="0.70866141732283472" top="0.59055118110236227" bottom="0.39370078740157483" header="0.31496062992125984" footer="0.11811023622047245"/>
  <pageSetup paperSize="9" scale="70" orientation="portrait" r:id="rId1"/>
  <ignoredErrors>
    <ignoredError sqref="B271 B274:C274 B272:C272 B273 B277:C277 B275:B276 B282:G282 B278:B281 D271:G281 B284:C284 B283 B285:B288 B289:C289 B290:B293 D283:G293 B214:G217 B343:C343 B334:G340 B294:G330 C332:G333 B331:B333 D331:G331 B341:B342 B344:B346 B347:G361 D341:G346 D403:G403 B403 B411:G411 B388:G391 B393:G394 B379:G379 B370:G370 B369:I369 B371:I374 H370:I370 B380:I380 H379:I379 B395:G395 H394:I394 B392:I392 H388:I391 B383:I387 B381 D381:I381 I393 B376:I378 B375:G375 I375 B382:G382 I382 B218:G2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úprava rozpočtu FV 2018</vt:lpstr>
      <vt:lpstr>List27</vt:lpstr>
      <vt:lpstr>List12</vt:lpstr>
      <vt:lpstr>List13</vt:lpstr>
      <vt:lpstr>List14</vt:lpstr>
      <vt:lpstr>List15</vt:lpstr>
      <vt:lpstr>List16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Rada zastupitelstva MHMP (MHMP)</cp:lastModifiedBy>
  <cp:lastPrinted>2019-04-30T11:47:46Z</cp:lastPrinted>
  <dcterms:created xsi:type="dcterms:W3CDTF">2017-03-20T10:15:31Z</dcterms:created>
  <dcterms:modified xsi:type="dcterms:W3CDTF">2019-06-20T21:46:37Z</dcterms:modified>
</cp:coreProperties>
</file>