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75" activeTab="0"/>
  </bookViews>
  <sheets>
    <sheet name="Rekapitula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</sheets>
  <definedNames>
    <definedName name="_xlnm.Print_Titles" localSheetId="1">'kap.01'!$3:$4</definedName>
    <definedName name="_xlnm.Print_Titles" localSheetId="2">'kap.02'!$3:$4</definedName>
    <definedName name="_xlnm.Print_Titles" localSheetId="3">'kap.03'!$3:$4</definedName>
  </definedNames>
  <calcPr fullCalcOnLoad="1"/>
</workbook>
</file>

<file path=xl/sharedStrings.xml><?xml version="1.0" encoding="utf-8"?>
<sst xmlns="http://schemas.openxmlformats.org/spreadsheetml/2006/main" count="649" uniqueCount="319">
  <si>
    <t>č.odboru</t>
  </si>
  <si>
    <t>Název odboru/</t>
  </si>
  <si>
    <t>ODPA</t>
  </si>
  <si>
    <t>Položka</t>
  </si>
  <si>
    <t>č.akce</t>
  </si>
  <si>
    <t>Text</t>
  </si>
  <si>
    <t>Výdaje v tis.Kč</t>
  </si>
  <si>
    <t>organizace</t>
  </si>
  <si>
    <t>Běžné</t>
  </si>
  <si>
    <t>Kapitálové</t>
  </si>
  <si>
    <t>Celkem</t>
  </si>
  <si>
    <t>MHMP - OMI</t>
  </si>
  <si>
    <t>ÚZ</t>
  </si>
  <si>
    <t>Č.odboru</t>
  </si>
  <si>
    <t>Č.akce</t>
  </si>
  <si>
    <t>MHMP - SKU</t>
  </si>
  <si>
    <t>UZ</t>
  </si>
  <si>
    <t>Městská knihovna v Praze</t>
  </si>
  <si>
    <t>Kapitola 01  Rozvoj obce - převod finančních prostředků do roku 2005</t>
  </si>
  <si>
    <t>Kapitola 02  Městská infrastruktura - převod finančních prostředků do roku 2005</t>
  </si>
  <si>
    <t>Kapitola 03  Doprava - převod finančních prostředků do roku 2005</t>
  </si>
  <si>
    <t>Kapitola 04  Školství, mládež a samospráva - převod finančních prostředků do roku 2005</t>
  </si>
  <si>
    <t>Kapitola 05 Zdravotnictví a sociální oblast - převod finančních prostředků do roku 2005</t>
  </si>
  <si>
    <t>Kapitola 06 Kultura, sport a cestovní ruch - převod finančních prostředků do roku 2005</t>
  </si>
  <si>
    <t>Kapitola 07 Bezpečnost - převod finančních prostředků do roku 2005</t>
  </si>
  <si>
    <t>Kapitola 08 Hospodářství - převod finančních prostředků do roku 2005</t>
  </si>
  <si>
    <t>Kapitola 09 Vnitřní správa - převod finančních prostředků do roku 2005</t>
  </si>
  <si>
    <t>07</t>
  </si>
  <si>
    <t>MHMP - KUL</t>
  </si>
  <si>
    <t>Rek.a moder.knihovny Ďáblice</t>
  </si>
  <si>
    <t>Automatizace knihovny Krč</t>
  </si>
  <si>
    <t>Automat.knihovny Barrandov</t>
  </si>
  <si>
    <t>Muzeum hl.m.Prahy</t>
  </si>
  <si>
    <t>Depozitář Stodůlky - obj."E"</t>
  </si>
  <si>
    <t>MHMP - KUL c e l k e m :</t>
  </si>
  <si>
    <t>08</t>
  </si>
  <si>
    <t>MHMP - OKR</t>
  </si>
  <si>
    <t>Zvýšení přenos.kapacit MRS TETRA</t>
  </si>
  <si>
    <t>SZNR pro SDH</t>
  </si>
  <si>
    <t>MHMP - OKR c e l k e m :</t>
  </si>
  <si>
    <t>OA Krupkovo n.,stat.zajištění budovy</t>
  </si>
  <si>
    <t>00512</t>
  </si>
  <si>
    <t>MHMP - SKU c e l k e m :</t>
  </si>
  <si>
    <t>MHMP - OZP</t>
  </si>
  <si>
    <t>Oblast státní správy lesů, myslivosti,</t>
  </si>
  <si>
    <t>rybářství a veterinární péče (evidence psů)</t>
  </si>
  <si>
    <t xml:space="preserve">rybářství a veterinární péče </t>
  </si>
  <si>
    <t>MHMP - OZP c e l k e m :</t>
  </si>
  <si>
    <t>Projekt použití emulgované nafty v MHD</t>
  </si>
  <si>
    <t>COP TH Poděbradská, P 9</t>
  </si>
  <si>
    <t>Výstavba tělocvičny</t>
  </si>
  <si>
    <t>ZvŠ a PrŠ Vokovická, P 6</t>
  </si>
  <si>
    <t>Zřízení vlastní plynové kotelny</t>
  </si>
  <si>
    <t>MHMP - OIM</t>
  </si>
  <si>
    <t>Sběrné dvory</t>
  </si>
  <si>
    <t>Energetické audity</t>
  </si>
  <si>
    <t>MHMP - OIM c e l k e m :</t>
  </si>
  <si>
    <t>dto</t>
  </si>
  <si>
    <t>MHMP - OMZ</t>
  </si>
  <si>
    <t>Stromovka - obnova</t>
  </si>
  <si>
    <t>Hájovna Jinonice</t>
  </si>
  <si>
    <t>Provozní objekt Hostivař</t>
  </si>
  <si>
    <t>Petřín - obnova</t>
  </si>
  <si>
    <t>Rekreační park Hostivař</t>
  </si>
  <si>
    <t>Areál Hostivař</t>
  </si>
  <si>
    <t>Péče o vzhled obcí a veřejnou zeleň</t>
  </si>
  <si>
    <t>Sbírka povodně 2002 (Císařský ostrov)</t>
  </si>
  <si>
    <t>Ekologická výchova a osvěta</t>
  </si>
  <si>
    <t>MHMP - OMZ c e l k e m :</t>
  </si>
  <si>
    <t>MHMP - OSM</t>
  </si>
  <si>
    <t>Výkupy pozemků a trvalých porostů</t>
  </si>
  <si>
    <t>Bydlení Špitálka - tech.infrastruktura</t>
  </si>
  <si>
    <t>Demolice objektu Ergon - Jiviny</t>
  </si>
  <si>
    <t>04</t>
  </si>
  <si>
    <t>MHMP - SOC</t>
  </si>
  <si>
    <t xml:space="preserve">ÚSP Praha 4 </t>
  </si>
  <si>
    <t>Rehabilitační bazén</t>
  </si>
  <si>
    <t>Rekonstrukce kuchyně</t>
  </si>
  <si>
    <t xml:space="preserve">DD Ďáblice </t>
  </si>
  <si>
    <t xml:space="preserve">Rekonstrukce výtahu </t>
  </si>
  <si>
    <t xml:space="preserve">ÚSP Ratměřice </t>
  </si>
  <si>
    <t xml:space="preserve">Rekonstrukce zámku Odlochovice </t>
  </si>
  <si>
    <t>MHMP - SOC c e l k e m :</t>
  </si>
  <si>
    <t>Oprava varhan - z FRR</t>
  </si>
  <si>
    <t>OA Krupkovo nám., P 6</t>
  </si>
  <si>
    <t>Protihluk.opatř.na dokonč.st.</t>
  </si>
  <si>
    <t>Vysočanská radiála</t>
  </si>
  <si>
    <t>00812</t>
  </si>
  <si>
    <t>Zlíchov - Radlická</t>
  </si>
  <si>
    <t>Pelc/Tyrolka - Balabenka</t>
  </si>
  <si>
    <t>Balabenka - Štěrboholská radiála</t>
  </si>
  <si>
    <t>Lipnická - Ocelkova</t>
  </si>
  <si>
    <t>Břevnovská radiála</t>
  </si>
  <si>
    <t>Chodovská radiála - zkapacit.</t>
  </si>
  <si>
    <t>IP pro dopravní stavby</t>
  </si>
  <si>
    <t>Rozšíření vozovky Ankarská</t>
  </si>
  <si>
    <t>Türkova II.</t>
  </si>
  <si>
    <t>0228</t>
  </si>
  <si>
    <t>Dům národnostních menšin</t>
  </si>
  <si>
    <t>Dofakturace pro kap.0521</t>
  </si>
  <si>
    <t>JÚŠ - Rehabilitační pavilon</t>
  </si>
  <si>
    <t>Slovanská epopej</t>
  </si>
  <si>
    <t>Veřejné osvětlení Vyšehrad NKP</t>
  </si>
  <si>
    <t>IP pro stavby</t>
  </si>
  <si>
    <t>DPS Dubeč - rozšíření</t>
  </si>
  <si>
    <t>Hasičská stanice Radotín</t>
  </si>
  <si>
    <t>21</t>
  </si>
  <si>
    <t>MHMP - OMI c e l k e m :</t>
  </si>
  <si>
    <t>Rek.Buben.nábř.-lávka na Štvanici</t>
  </si>
  <si>
    <t>MHMP - OSM c e l k e m :</t>
  </si>
  <si>
    <t>Rek.Hudebního divadla v Karlíně</t>
  </si>
  <si>
    <t>Oprava Karlova mostu</t>
  </si>
  <si>
    <t>MŠ Velká Chuchle - výstavba</t>
  </si>
  <si>
    <t>7257</t>
  </si>
  <si>
    <t>DDM hl.m.Prahy Karlín, P 8</t>
  </si>
  <si>
    <t>7258</t>
  </si>
  <si>
    <t>VOŠG a SPŠG Hellichova, P 1</t>
  </si>
  <si>
    <t>7742</t>
  </si>
  <si>
    <t>VOŠE a OA Kollárova, P 8</t>
  </si>
  <si>
    <t>MHMP - OMT</t>
  </si>
  <si>
    <t>Dům dětí a mládeže,Na Smetance, P 2</t>
  </si>
  <si>
    <t>7967</t>
  </si>
  <si>
    <t>Rekon.střechy Vratislavova, P2</t>
  </si>
  <si>
    <t>MHMP - OMT c e l k e m :</t>
  </si>
  <si>
    <t>Kamýcká, 2.st.podchod</t>
  </si>
  <si>
    <t>Systém řízení MSP</t>
  </si>
  <si>
    <t>Českobrodská xMladých Běchovic</t>
  </si>
  <si>
    <t>Zlepšení infrastruktury HD</t>
  </si>
  <si>
    <t>Hlávkův most</t>
  </si>
  <si>
    <t xml:space="preserve">Roztocká </t>
  </si>
  <si>
    <t>Broumarská</t>
  </si>
  <si>
    <t>Pobřežní III.</t>
  </si>
  <si>
    <t>Za elektrárnou - most V 5</t>
  </si>
  <si>
    <t xml:space="preserve">Přátelství - K Netlukám </t>
  </si>
  <si>
    <t>Moskevská - Bohdalec</t>
  </si>
  <si>
    <t xml:space="preserve">Pobřežní </t>
  </si>
  <si>
    <t xml:space="preserve">Šaldova </t>
  </si>
  <si>
    <t>Přístavní</t>
  </si>
  <si>
    <t>U Průhonu</t>
  </si>
  <si>
    <t xml:space="preserve">MČ Praha 8 - Pomořanská </t>
  </si>
  <si>
    <t>Cyklistické stezky</t>
  </si>
  <si>
    <t>MHMP - RDO</t>
  </si>
  <si>
    <t>TSK</t>
  </si>
  <si>
    <t>TSK c e l k e m :</t>
  </si>
  <si>
    <t>Štěrboholská radiála, 2.st.</t>
  </si>
  <si>
    <t xml:space="preserve"> MHMP - OMI</t>
  </si>
  <si>
    <t>Strahovský tunel, 2.st.</t>
  </si>
  <si>
    <t xml:space="preserve">Špejchar - Pelc/Tyrolka </t>
  </si>
  <si>
    <t xml:space="preserve">MÚK PPO Liberecká </t>
  </si>
  <si>
    <t xml:space="preserve">Budovatelská-Mladoboleslavská </t>
  </si>
  <si>
    <t>Dofakturace pro kap.0321</t>
  </si>
  <si>
    <t xml:space="preserve">Radlická radiála JZM Smíchov </t>
  </si>
  <si>
    <t xml:space="preserve"> MHMP - OMI c e l k e m :</t>
  </si>
  <si>
    <t>Úhrada porad.služeb Atkins,s.r.o.</t>
  </si>
  <si>
    <t>00992</t>
  </si>
  <si>
    <t>Projekt TRENDSETTER (EU)</t>
  </si>
  <si>
    <t xml:space="preserve">MHMP - RDO c e l k e m: </t>
  </si>
  <si>
    <t>Výstavba elektonických sirén</t>
  </si>
  <si>
    <t>00088</t>
  </si>
  <si>
    <t>Prodloužení stoky A2</t>
  </si>
  <si>
    <t>TV Újezd</t>
  </si>
  <si>
    <t>TV Ďáblice</t>
  </si>
  <si>
    <t>TV Běchovice</t>
  </si>
  <si>
    <t>TV Satalice</t>
  </si>
  <si>
    <t>IP pro stavby TV</t>
  </si>
  <si>
    <t>Dostavba botanické zahrady</t>
  </si>
  <si>
    <t>Regen.vnitrobloku Chleb.-Tupolev.</t>
  </si>
  <si>
    <t>Baba II - rekon.IS</t>
  </si>
  <si>
    <t>Centrální park JZM I.</t>
  </si>
  <si>
    <t>IP pro bytovou výstavbu</t>
  </si>
  <si>
    <t>TT Hlubočepy - Barrandov</t>
  </si>
  <si>
    <t>DP hl.m.Prahy,a.s.</t>
  </si>
  <si>
    <t>DP hl.m.Prahy,a.s. c e l k e m :</t>
  </si>
  <si>
    <t>TV Kbely</t>
  </si>
  <si>
    <t>TV Koloděje</t>
  </si>
  <si>
    <t>Horní Libeň - Pekařka</t>
  </si>
  <si>
    <t xml:space="preserve">Na Vackově - obytný soubor </t>
  </si>
  <si>
    <t>Dofakturace za rok 2004</t>
  </si>
  <si>
    <t xml:space="preserve">TV Točná </t>
  </si>
  <si>
    <t>TV Kyje - Hutě</t>
  </si>
  <si>
    <t>Bytové domy Čakovice I.</t>
  </si>
  <si>
    <t xml:space="preserve">Kbely - Centrum </t>
  </si>
  <si>
    <t>Řepy - nástavba Nevanova</t>
  </si>
  <si>
    <t>JM I.,byty Milíčov</t>
  </si>
  <si>
    <t xml:space="preserve">TV Jahodnice </t>
  </si>
  <si>
    <t>Polabská - byty - Miškovice</t>
  </si>
  <si>
    <t>Bytové domy Čakovice II.</t>
  </si>
  <si>
    <t>Byty Dubeč</t>
  </si>
  <si>
    <t>Nebušice 24 bj.</t>
  </si>
  <si>
    <t>TV Zelený pruh - Antala Staška</t>
  </si>
  <si>
    <t xml:space="preserve">TV Radotín </t>
  </si>
  <si>
    <t>TV Benice</t>
  </si>
  <si>
    <t>TV Dubeč</t>
  </si>
  <si>
    <t>Výkupy pro bytovou výstavbu</t>
  </si>
  <si>
    <t>Bytový soubor Hloubětín</t>
  </si>
  <si>
    <t>TV Dolní Měcholupy</t>
  </si>
  <si>
    <t>Čakovice III. byty</t>
  </si>
  <si>
    <t>TV Chaby stavba 50</t>
  </si>
  <si>
    <t xml:space="preserve">TV Nové Butovice </t>
  </si>
  <si>
    <t>Na Pomezí byty +TI</t>
  </si>
  <si>
    <t>MHMP - RED</t>
  </si>
  <si>
    <t>Dary členům komisí a výborů</t>
  </si>
  <si>
    <t>MHMP - RED c e l k e m:</t>
  </si>
  <si>
    <t>MHMP - PRM</t>
  </si>
  <si>
    <t>Protidrog.politika,granty, vzdělávání</t>
  </si>
  <si>
    <t>Ceny hl.m.Prahy</t>
  </si>
  <si>
    <t>MHMP - PRM c e l k e m:</t>
  </si>
  <si>
    <t>Kapitola 04 c e l k e m</t>
  </si>
  <si>
    <t>Kapitola 01 c e l k e m</t>
  </si>
  <si>
    <t>Kapitola 02 c e l k e m</t>
  </si>
  <si>
    <t>Prostř.na konzultace (u OHS pro primátora)</t>
  </si>
  <si>
    <t>Kapitola 09 c e l k e m</t>
  </si>
  <si>
    <t>Kapitola 08 c e l k e m</t>
  </si>
  <si>
    <t>Kapitola 07 c e l k e m</t>
  </si>
  <si>
    <t>Kapitola 06 c e l k e m</t>
  </si>
  <si>
    <t>Kapitola 05 c e l k e m</t>
  </si>
  <si>
    <t>Kapitola 03 c e l k e m</t>
  </si>
  <si>
    <t>Kapitola</t>
  </si>
  <si>
    <t xml:space="preserve">běžné </t>
  </si>
  <si>
    <t xml:space="preserve">kapitálové </t>
  </si>
  <si>
    <t xml:space="preserve">celkem </t>
  </si>
  <si>
    <t xml:space="preserve">               Výdaje v tis.Kč</t>
  </si>
  <si>
    <t>01</t>
  </si>
  <si>
    <t>02</t>
  </si>
  <si>
    <t>03</t>
  </si>
  <si>
    <t>05</t>
  </si>
  <si>
    <t>06</t>
  </si>
  <si>
    <t>09</t>
  </si>
  <si>
    <t>10</t>
  </si>
  <si>
    <t>0,00</t>
  </si>
  <si>
    <t>MHMP - OPP</t>
  </si>
  <si>
    <t>Zachování a obnova kultur.památek</t>
  </si>
  <si>
    <t>MHMP - OPP c e l k e m :</t>
  </si>
  <si>
    <t>PVS a.s.</t>
  </si>
  <si>
    <t>Zabezp.vodohosp.objektů na území HMP</t>
  </si>
  <si>
    <t>Zabezp.objektů ÚV Káraný</t>
  </si>
  <si>
    <t>Zabezpečení 1.,2, a 3.řádu ÚV Káraný</t>
  </si>
  <si>
    <t>OVŘ Palackého, V Jámě, Spálená, Ostrovní</t>
  </si>
  <si>
    <t>OVŘ Pod Kaštany P6</t>
  </si>
  <si>
    <t>OVŘ V Šáreckém údolí</t>
  </si>
  <si>
    <t>Rek.větráků 1.a 2. Kár.řádu</t>
  </si>
  <si>
    <t>Zabezp.proti úniku chlóru na ÚV Káraný</t>
  </si>
  <si>
    <t>OVŘ Rokoska</t>
  </si>
  <si>
    <t xml:space="preserve">ČOV Kolovraty - výstavba 2.linky </t>
  </si>
  <si>
    <t>Rek.kanalizace v ul.Bartlova-Třebešovská</t>
  </si>
  <si>
    <t>Rekonstrukce ÚČOV</t>
  </si>
  <si>
    <t xml:space="preserve">Výstavba kanal.Ke hřbitovu </t>
  </si>
  <si>
    <t>Rek.kanal.Českobrodská -II.et.</t>
  </si>
  <si>
    <t>0009 etapa protipovodňových opatření</t>
  </si>
  <si>
    <t>Chodníkový program (MČ P 6)</t>
  </si>
  <si>
    <t>Povodňové opatř. - Osadní</t>
  </si>
  <si>
    <t>z toho</t>
  </si>
  <si>
    <t>00087</t>
  </si>
  <si>
    <t>ostatní</t>
  </si>
  <si>
    <t>celkem</t>
  </si>
  <si>
    <t>00312</t>
  </si>
  <si>
    <t>MHMP - FEU</t>
  </si>
  <si>
    <t>Rezerva - spolufinancování EU</t>
  </si>
  <si>
    <t>MHMP - FEU c e l k e m :</t>
  </si>
  <si>
    <t>Fond zaměstnavatele</t>
  </si>
  <si>
    <t>00810</t>
  </si>
  <si>
    <t>ÚZ 00087</t>
  </si>
  <si>
    <t>ÚZ 00088</t>
  </si>
  <si>
    <t>ÚZ 00810</t>
  </si>
  <si>
    <t>ÚZ00812</t>
  </si>
  <si>
    <t>ÚZ 00992</t>
  </si>
  <si>
    <t>ÚZ 00512</t>
  </si>
  <si>
    <t>třída 8 - FINANCOVÁNÍ</t>
  </si>
  <si>
    <t>z toho :</t>
  </si>
  <si>
    <t>ÚZ 00312</t>
  </si>
  <si>
    <t>Rekapitulace převodu nevyčerpaných finančních prostředků z roku 2004 do roku 2005</t>
  </si>
  <si>
    <t>MHMP - OHS</t>
  </si>
  <si>
    <t>DHM</t>
  </si>
  <si>
    <t>Spotřební materiál</t>
  </si>
  <si>
    <t>Nákup služeb</t>
  </si>
  <si>
    <t>Rozšíření služeb TÚ</t>
  </si>
  <si>
    <t>Zvýš.užitné hodnoty telekom.syst.</t>
  </si>
  <si>
    <t>Obměna a doplnění rozmnož.techniky</t>
  </si>
  <si>
    <t>MHMP - OHS c e l k e m :</t>
  </si>
  <si>
    <t>40</t>
  </si>
  <si>
    <t>- účelové znaky</t>
  </si>
  <si>
    <t>- Zahrnuje HMP mimo ÚZ dále uvedených</t>
  </si>
  <si>
    <t>- výdaje na povodně ze sbírek na tento účel</t>
  </si>
  <si>
    <t>- výdaje na povodně z rozpočtu HMP</t>
  </si>
  <si>
    <t>- emise obligací EMTN programu</t>
  </si>
  <si>
    <t>- dotace z fondů EU</t>
  </si>
  <si>
    <t>- II.emise obligací</t>
  </si>
  <si>
    <t>- EIB povodně</t>
  </si>
  <si>
    <t>- Financování - z fondu zaměstnavatele</t>
  </si>
  <si>
    <t>dle ÚZ</t>
  </si>
  <si>
    <t>MHMP - OPR</t>
  </si>
  <si>
    <t>Primátorské aktivity</t>
  </si>
  <si>
    <t>MHMP - OPR c e l k e m :</t>
  </si>
  <si>
    <t>Úprava budov pro osoby s omez.poh.</t>
  </si>
  <si>
    <t>Trafostanice nám F.Kafky 3</t>
  </si>
  <si>
    <t>Obnova a doplnění autoparku MHMP</t>
  </si>
  <si>
    <t>Protipovod.opatř. na ochr.HMP</t>
  </si>
  <si>
    <t>Protipov.op. - příspěvek RCP ISC,s.r.o.</t>
  </si>
  <si>
    <t>Opravy a udržování</t>
  </si>
  <si>
    <t>Konzult.,porad.a právní služby</t>
  </si>
  <si>
    <t>DM Pobřežní, P 8</t>
  </si>
  <si>
    <t>Rekon.školní kuchyně - projekt</t>
  </si>
  <si>
    <t>Gymn.Sladkovského, P 3</t>
  </si>
  <si>
    <t>Oprava fasády ( ÚZ 00091)</t>
  </si>
  <si>
    <t>DDM P 10,Pod Strašnickou vinicí 23</t>
  </si>
  <si>
    <t>7578</t>
  </si>
  <si>
    <t>Rekon.střechy a půdní vestavba</t>
  </si>
  <si>
    <t>Odstranění skládky ve Stodůlkách (MČ P 13)</t>
  </si>
  <si>
    <t>Cháněné byty Libuš</t>
  </si>
  <si>
    <t>ost.záležitosti les.hospodářství</t>
  </si>
  <si>
    <t xml:space="preserve">Vysočany - Ocelářská </t>
  </si>
  <si>
    <t>Gymnázium Špitálská, P 9</t>
  </si>
  <si>
    <t>Výměna oken (ÚZ 00091)</t>
  </si>
  <si>
    <t>SKU MHMP</t>
  </si>
  <si>
    <t>Sekretariát pro obl.školství</t>
  </si>
  <si>
    <t>Rezerva radního</t>
  </si>
  <si>
    <t>Sekret.pro obl.školství - celkem :</t>
  </si>
  <si>
    <t>V rozpočtu roku 2005 budou výdaje začleněny do rozpočtových kapitol HMP dle metodiky platné pro rok 2005.</t>
  </si>
  <si>
    <t>Příloha č. 4 usnesení ZHMP č.     ze dne 16.12.2004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</si>
</sst>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\ 00"/>
    <numFmt numFmtId="166" formatCode="#,##0.00\ &quot;Kč&quot;"/>
  </numFmts>
  <fonts count="14">
    <font>
      <sz val="10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43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23">
      <alignment/>
      <protection/>
    </xf>
    <xf numFmtId="0" fontId="2" fillId="0" borderId="1" xfId="2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2" fillId="0" borderId="1" xfId="23" applyFont="1" applyBorder="1" applyAlignment="1">
      <alignment horizontal="center"/>
      <protection/>
    </xf>
    <xf numFmtId="0" fontId="2" fillId="0" borderId="3" xfId="23" applyFont="1" applyBorder="1" applyAlignment="1">
      <alignment horizontal="center"/>
      <protection/>
    </xf>
    <xf numFmtId="0" fontId="2" fillId="0" borderId="4" xfId="23" applyFont="1" applyBorder="1" applyAlignment="1">
      <alignment horizontal="center"/>
      <protection/>
    </xf>
    <xf numFmtId="0" fontId="2" fillId="0" borderId="5" xfId="23" applyFont="1" applyBorder="1" applyAlignment="1">
      <alignment horizontal="center"/>
      <protection/>
    </xf>
    <xf numFmtId="0" fontId="2" fillId="0" borderId="6" xfId="23" applyFont="1" applyBorder="1" applyAlignment="1">
      <alignment horizontal="center"/>
      <protection/>
    </xf>
    <xf numFmtId="0" fontId="2" fillId="0" borderId="7" xfId="23" applyFont="1" applyBorder="1" applyAlignment="1">
      <alignment horizontal="center"/>
      <protection/>
    </xf>
    <xf numFmtId="0" fontId="2" fillId="0" borderId="8" xfId="23" applyFont="1" applyBorder="1" applyAlignment="1">
      <alignment horizontal="center"/>
      <protection/>
    </xf>
    <xf numFmtId="0" fontId="3" fillId="0" borderId="9" xfId="23" applyFont="1" applyBorder="1">
      <alignment/>
      <protection/>
    </xf>
    <xf numFmtId="0" fontId="3" fillId="0" borderId="9" xfId="23" applyFont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0" fillId="0" borderId="7" xfId="20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0" fontId="3" fillId="0" borderId="12" xfId="20" applyFont="1" applyBorder="1">
      <alignment/>
      <protection/>
    </xf>
    <xf numFmtId="0" fontId="3" fillId="0" borderId="12" xfId="20" applyFont="1" applyBorder="1" applyAlignment="1">
      <alignment horizontal="center"/>
      <protection/>
    </xf>
    <xf numFmtId="4" fontId="4" fillId="0" borderId="12" xfId="20" applyNumberFormat="1" applyFont="1" applyBorder="1">
      <alignment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2" fillId="0" borderId="1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2" fillId="0" borderId="5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2" fillId="0" borderId="7" xfId="21" applyFont="1" applyBorder="1" applyAlignment="1">
      <alignment horizontal="center"/>
      <protection/>
    </xf>
    <xf numFmtId="0" fontId="2" fillId="0" borderId="10" xfId="21" applyFont="1" applyBorder="1" applyAlignment="1">
      <alignment horizontal="center"/>
      <protection/>
    </xf>
    <xf numFmtId="0" fontId="2" fillId="0" borderId="8" xfId="21" applyFont="1" applyBorder="1" applyAlignment="1">
      <alignment horizontal="center"/>
      <protection/>
    </xf>
    <xf numFmtId="0" fontId="1" fillId="0" borderId="0" xfId="22" applyFont="1">
      <alignment/>
      <protection/>
    </xf>
    <xf numFmtId="0" fontId="0" fillId="0" borderId="0" xfId="22">
      <alignment/>
      <protection/>
    </xf>
    <xf numFmtId="0" fontId="2" fillId="0" borderId="1" xfId="22" applyFont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2" fillId="0" borderId="3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0" fontId="2" fillId="0" borderId="6" xfId="22" applyFont="1" applyBorder="1" applyAlignment="1">
      <alignment horizontal="center"/>
      <protection/>
    </xf>
    <xf numFmtId="0" fontId="2" fillId="0" borderId="7" xfId="22" applyFont="1" applyBorder="1">
      <alignment/>
      <protection/>
    </xf>
    <xf numFmtId="0" fontId="2" fillId="0" borderId="13" xfId="22" applyFont="1" applyBorder="1" applyAlignment="1">
      <alignment horizontal="center"/>
      <protection/>
    </xf>
    <xf numFmtId="0" fontId="2" fillId="0" borderId="7" xfId="22" applyFont="1" applyBorder="1" applyAlignment="1">
      <alignment horizontal="center"/>
      <protection/>
    </xf>
    <xf numFmtId="0" fontId="2" fillId="0" borderId="10" xfId="22" applyFont="1" applyBorder="1" applyAlignment="1">
      <alignment horizontal="center"/>
      <protection/>
    </xf>
    <xf numFmtId="0" fontId="2" fillId="0" borderId="8" xfId="22" applyFont="1" applyBorder="1" applyAlignment="1">
      <alignment horizontal="center"/>
      <protection/>
    </xf>
    <xf numFmtId="0" fontId="3" fillId="0" borderId="9" xfId="22" applyFont="1" applyBorder="1">
      <alignment/>
      <protection/>
    </xf>
    <xf numFmtId="49" fontId="3" fillId="0" borderId="9" xfId="22" applyNumberFormat="1" applyFont="1" applyBorder="1" applyAlignment="1">
      <alignment horizontal="center"/>
      <protection/>
    </xf>
    <xf numFmtId="4" fontId="3" fillId="0" borderId="9" xfId="22" applyNumberFormat="1" applyFont="1" applyBorder="1">
      <alignment/>
      <protection/>
    </xf>
    <xf numFmtId="0" fontId="3" fillId="0" borderId="0" xfId="23" applyFont="1">
      <alignment/>
      <protection/>
    </xf>
    <xf numFmtId="0" fontId="4" fillId="0" borderId="1" xfId="23" applyFont="1" applyBorder="1">
      <alignment/>
      <protection/>
    </xf>
    <xf numFmtId="0" fontId="4" fillId="0" borderId="1" xfId="23" applyFont="1" applyBorder="1" applyAlignment="1">
      <alignment horizontal="center"/>
      <protection/>
    </xf>
    <xf numFmtId="0" fontId="4" fillId="0" borderId="14" xfId="23" applyFont="1" applyBorder="1" applyAlignment="1">
      <alignment horizontal="center"/>
      <protection/>
    </xf>
    <xf numFmtId="0" fontId="4" fillId="0" borderId="3" xfId="23" applyFont="1" applyBorder="1" applyAlignment="1">
      <alignment horizontal="center"/>
      <protection/>
    </xf>
    <xf numFmtId="0" fontId="4" fillId="0" borderId="4" xfId="23" applyFont="1" applyBorder="1" applyAlignment="1">
      <alignment horizontal="center"/>
      <protection/>
    </xf>
    <xf numFmtId="0" fontId="4" fillId="0" borderId="5" xfId="23" applyFont="1" applyBorder="1" applyAlignment="1">
      <alignment horizontal="center"/>
      <protection/>
    </xf>
    <xf numFmtId="0" fontId="4" fillId="0" borderId="6" xfId="23" applyFont="1" applyBorder="1" applyAlignment="1">
      <alignment horizontal="center"/>
      <protection/>
    </xf>
    <xf numFmtId="0" fontId="3" fillId="0" borderId="7" xfId="23" applyFont="1" applyBorder="1">
      <alignment/>
      <protection/>
    </xf>
    <xf numFmtId="0" fontId="4" fillId="0" borderId="7" xfId="23" applyFont="1" applyBorder="1" applyAlignment="1">
      <alignment horizontal="center"/>
      <protection/>
    </xf>
    <xf numFmtId="0" fontId="4" fillId="0" borderId="15" xfId="23" applyFont="1" applyBorder="1" applyAlignment="1">
      <alignment horizontal="center"/>
      <protection/>
    </xf>
    <xf numFmtId="0" fontId="4" fillId="0" borderId="10" xfId="23" applyFont="1" applyBorder="1" applyAlignment="1">
      <alignment horizontal="center"/>
      <protection/>
    </xf>
    <xf numFmtId="0" fontId="4" fillId="0" borderId="8" xfId="23" applyFont="1" applyBorder="1" applyAlignment="1">
      <alignment horizontal="center"/>
      <protection/>
    </xf>
    <xf numFmtId="164" fontId="3" fillId="0" borderId="9" xfId="23" applyNumberFormat="1" applyFont="1" applyBorder="1" applyAlignment="1">
      <alignment horizontal="center"/>
      <protection/>
    </xf>
    <xf numFmtId="4" fontId="3" fillId="0" borderId="9" xfId="23" applyNumberFormat="1" applyFont="1" applyBorder="1">
      <alignment/>
      <protection/>
    </xf>
    <xf numFmtId="4" fontId="3" fillId="0" borderId="16" xfId="23" applyNumberFormat="1" applyFont="1" applyBorder="1">
      <alignment/>
      <protection/>
    </xf>
    <xf numFmtId="0" fontId="3" fillId="0" borderId="0" xfId="24" applyFont="1">
      <alignment/>
      <protection/>
    </xf>
    <xf numFmtId="0" fontId="4" fillId="0" borderId="1" xfId="24" applyFont="1" applyBorder="1">
      <alignment/>
      <protection/>
    </xf>
    <xf numFmtId="0" fontId="4" fillId="0" borderId="1" xfId="24" applyFont="1" applyBorder="1" applyAlignment="1">
      <alignment horizontal="center"/>
      <protection/>
    </xf>
    <xf numFmtId="0" fontId="4" fillId="0" borderId="3" xfId="24" applyFont="1" applyBorder="1" applyAlignment="1">
      <alignment horizontal="center"/>
      <protection/>
    </xf>
    <xf numFmtId="0" fontId="4" fillId="0" borderId="4" xfId="24" applyFont="1" applyBorder="1" applyAlignment="1">
      <alignment horizontal="center"/>
      <protection/>
    </xf>
    <xf numFmtId="0" fontId="4" fillId="0" borderId="5" xfId="24" applyFont="1" applyBorder="1" applyAlignment="1">
      <alignment horizontal="center"/>
      <protection/>
    </xf>
    <xf numFmtId="0" fontId="4" fillId="0" borderId="6" xfId="24" applyFont="1" applyBorder="1" applyAlignment="1">
      <alignment horizontal="center"/>
      <protection/>
    </xf>
    <xf numFmtId="0" fontId="3" fillId="0" borderId="7" xfId="24" applyFont="1" applyBorder="1">
      <alignment/>
      <protection/>
    </xf>
    <xf numFmtId="0" fontId="4" fillId="0" borderId="7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"/>
      <protection/>
    </xf>
    <xf numFmtId="0" fontId="4" fillId="0" borderId="8" xfId="24" applyFont="1" applyBorder="1" applyAlignment="1">
      <alignment horizontal="center"/>
      <protection/>
    </xf>
    <xf numFmtId="0" fontId="3" fillId="0" borderId="12" xfId="24" applyFont="1" applyBorder="1">
      <alignment/>
      <protection/>
    </xf>
    <xf numFmtId="0" fontId="3" fillId="0" borderId="9" xfId="24" applyFont="1" applyBorder="1" applyAlignment="1">
      <alignment horizontal="center"/>
      <protection/>
    </xf>
    <xf numFmtId="4" fontId="3" fillId="0" borderId="9" xfId="24" applyNumberFormat="1" applyFont="1" applyBorder="1">
      <alignment/>
      <protection/>
    </xf>
    <xf numFmtId="4" fontId="3" fillId="0" borderId="16" xfId="24" applyNumberFormat="1" applyFont="1" applyBorder="1">
      <alignment/>
      <protection/>
    </xf>
    <xf numFmtId="0" fontId="3" fillId="0" borderId="0" xfId="25" applyFont="1">
      <alignment/>
      <protection/>
    </xf>
    <xf numFmtId="0" fontId="4" fillId="0" borderId="1" xfId="25" applyFont="1" applyBorder="1">
      <alignment/>
      <protection/>
    </xf>
    <xf numFmtId="0" fontId="4" fillId="0" borderId="2" xfId="25" applyFont="1" applyBorder="1" applyAlignment="1">
      <alignment horizontal="center"/>
      <protection/>
    </xf>
    <xf numFmtId="0" fontId="4" fillId="0" borderId="1" xfId="25" applyFont="1" applyBorder="1" applyAlignment="1">
      <alignment horizontal="center"/>
      <protection/>
    </xf>
    <xf numFmtId="0" fontId="4" fillId="0" borderId="3" xfId="25" applyFont="1" applyBorder="1" applyAlignment="1">
      <alignment horizontal="center"/>
      <protection/>
    </xf>
    <xf numFmtId="0" fontId="4" fillId="0" borderId="4" xfId="25" applyFont="1" applyBorder="1" applyAlignment="1">
      <alignment horizontal="center"/>
      <protection/>
    </xf>
    <xf numFmtId="0" fontId="4" fillId="0" borderId="5" xfId="25" applyFont="1" applyBorder="1" applyAlignment="1">
      <alignment horizontal="center"/>
      <protection/>
    </xf>
    <xf numFmtId="0" fontId="4" fillId="0" borderId="6" xfId="25" applyFont="1" applyBorder="1" applyAlignment="1">
      <alignment horizontal="center"/>
      <protection/>
    </xf>
    <xf numFmtId="0" fontId="3" fillId="0" borderId="7" xfId="25" applyFont="1" applyBorder="1">
      <alignment/>
      <protection/>
    </xf>
    <xf numFmtId="0" fontId="4" fillId="0" borderId="13" xfId="25" applyFont="1" applyBorder="1" applyAlignment="1">
      <alignment horizontal="center"/>
      <protection/>
    </xf>
    <xf numFmtId="0" fontId="4" fillId="0" borderId="7" xfId="25" applyFont="1" applyBorder="1" applyAlignment="1">
      <alignment horizontal="center"/>
      <protection/>
    </xf>
    <xf numFmtId="0" fontId="4" fillId="0" borderId="10" xfId="25" applyFont="1" applyBorder="1" applyAlignment="1">
      <alignment horizontal="center"/>
      <protection/>
    </xf>
    <xf numFmtId="0" fontId="4" fillId="0" borderId="8" xfId="25" applyFont="1" applyBorder="1" applyAlignment="1">
      <alignment horizontal="center"/>
      <protection/>
    </xf>
    <xf numFmtId="0" fontId="3" fillId="0" borderId="0" xfId="26" applyFont="1">
      <alignment/>
      <protection/>
    </xf>
    <xf numFmtId="0" fontId="4" fillId="0" borderId="2" xfId="26" applyFont="1" applyBorder="1">
      <alignment/>
      <protection/>
    </xf>
    <xf numFmtId="0" fontId="4" fillId="0" borderId="2" xfId="26" applyFont="1" applyBorder="1" applyAlignment="1">
      <alignment horizontal="center"/>
      <protection/>
    </xf>
    <xf numFmtId="0" fontId="4" fillId="0" borderId="1" xfId="26" applyFont="1" applyBorder="1" applyAlignment="1">
      <alignment horizontal="center"/>
      <protection/>
    </xf>
    <xf numFmtId="0" fontId="4" fillId="0" borderId="17" xfId="26" applyFont="1" applyBorder="1" applyAlignment="1">
      <alignment horizontal="center"/>
      <protection/>
    </xf>
    <xf numFmtId="0" fontId="4" fillId="0" borderId="18" xfId="26" applyFont="1" applyBorder="1" applyAlignment="1">
      <alignment horizontal="center"/>
      <protection/>
    </xf>
    <xf numFmtId="0" fontId="4" fillId="0" borderId="19" xfId="26" applyFont="1" applyBorder="1" applyAlignment="1">
      <alignment horizontal="center"/>
      <protection/>
    </xf>
    <xf numFmtId="0" fontId="3" fillId="0" borderId="13" xfId="26" applyFont="1" applyBorder="1">
      <alignment/>
      <protection/>
    </xf>
    <xf numFmtId="0" fontId="4" fillId="0" borderId="13" xfId="26" applyFont="1" applyBorder="1" applyAlignment="1">
      <alignment horizontal="center"/>
      <protection/>
    </xf>
    <xf numFmtId="0" fontId="4" fillId="0" borderId="7" xfId="26" applyFont="1" applyBorder="1" applyAlignment="1">
      <alignment horizontal="center"/>
      <protection/>
    </xf>
    <xf numFmtId="0" fontId="4" fillId="0" borderId="8" xfId="26" applyFont="1" applyBorder="1" applyAlignment="1">
      <alignment horizontal="center"/>
      <protection/>
    </xf>
    <xf numFmtId="0" fontId="3" fillId="0" borderId="9" xfId="26" applyFont="1" applyBorder="1">
      <alignment/>
      <protection/>
    </xf>
    <xf numFmtId="0" fontId="3" fillId="0" borderId="9" xfId="26" applyFont="1" applyBorder="1" applyAlignment="1">
      <alignment horizontal="center"/>
      <protection/>
    </xf>
    <xf numFmtId="164" fontId="3" fillId="0" borderId="9" xfId="26" applyNumberFormat="1" applyFont="1" applyBorder="1" applyAlignment="1">
      <alignment horizontal="center"/>
      <protection/>
    </xf>
    <xf numFmtId="4" fontId="3" fillId="0" borderId="9" xfId="26" applyNumberFormat="1" applyFont="1" applyBorder="1">
      <alignment/>
      <protection/>
    </xf>
    <xf numFmtId="0" fontId="3" fillId="0" borderId="0" xfId="27" applyFont="1">
      <alignment/>
      <protection/>
    </xf>
    <xf numFmtId="0" fontId="4" fillId="0" borderId="1" xfId="27" applyFont="1" applyBorder="1">
      <alignment/>
      <protection/>
    </xf>
    <xf numFmtId="0" fontId="4" fillId="0" borderId="2" xfId="27" applyFont="1" applyBorder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4" fillId="0" borderId="3" xfId="27" applyFont="1" applyBorder="1" applyAlignment="1">
      <alignment horizontal="center"/>
      <protection/>
    </xf>
    <xf numFmtId="0" fontId="4" fillId="0" borderId="4" xfId="27" applyFont="1" applyBorder="1" applyAlignment="1">
      <alignment horizontal="center"/>
      <protection/>
    </xf>
    <xf numFmtId="0" fontId="4" fillId="0" borderId="5" xfId="27" applyFont="1" applyBorder="1" applyAlignment="1">
      <alignment horizontal="center"/>
      <protection/>
    </xf>
    <xf numFmtId="0" fontId="4" fillId="0" borderId="6" xfId="27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20" xfId="25" applyNumberFormat="1" applyFont="1" applyBorder="1" applyAlignment="1">
      <alignment horizontal="center"/>
      <protection/>
    </xf>
    <xf numFmtId="0" fontId="3" fillId="0" borderId="20" xfId="25" applyFont="1" applyBorder="1">
      <alignment/>
      <protection/>
    </xf>
    <xf numFmtId="0" fontId="3" fillId="0" borderId="20" xfId="25" applyFont="1" applyBorder="1" applyAlignment="1">
      <alignment horizontal="center"/>
      <protection/>
    </xf>
    <xf numFmtId="4" fontId="3" fillId="0" borderId="20" xfId="25" applyNumberFormat="1" applyFont="1" applyBorder="1">
      <alignment/>
      <protection/>
    </xf>
    <xf numFmtId="4" fontId="0" fillId="0" borderId="20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49" fontId="3" fillId="0" borderId="12" xfId="25" applyNumberFormat="1" applyFont="1" applyBorder="1" applyAlignment="1">
      <alignment horizontal="center"/>
      <protection/>
    </xf>
    <xf numFmtId="0" fontId="3" fillId="0" borderId="12" xfId="25" applyFont="1" applyBorder="1">
      <alignment/>
      <protection/>
    </xf>
    <xf numFmtId="0" fontId="3" fillId="0" borderId="12" xfId="25" applyFont="1" applyBorder="1" applyAlignment="1">
      <alignment horizontal="center"/>
      <protection/>
    </xf>
    <xf numFmtId="164" fontId="3" fillId="0" borderId="12" xfId="25" applyNumberFormat="1" applyFont="1" applyBorder="1" applyAlignment="1">
      <alignment horizontal="center"/>
      <protection/>
    </xf>
    <xf numFmtId="4" fontId="3" fillId="0" borderId="12" xfId="25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3" fillId="0" borderId="12" xfId="20" applyNumberFormat="1" applyFont="1" applyBorder="1">
      <alignment/>
      <protection/>
    </xf>
    <xf numFmtId="0" fontId="3" fillId="0" borderId="12" xfId="22" applyFont="1" applyBorder="1">
      <alignment/>
      <protection/>
    </xf>
    <xf numFmtId="0" fontId="3" fillId="0" borderId="12" xfId="22" applyFont="1" applyBorder="1" applyAlignment="1">
      <alignment horizontal="center"/>
      <protection/>
    </xf>
    <xf numFmtId="49" fontId="3" fillId="0" borderId="12" xfId="22" applyNumberFormat="1" applyFont="1" applyBorder="1" applyAlignment="1">
      <alignment horizontal="center"/>
      <protection/>
    </xf>
    <xf numFmtId="4" fontId="3" fillId="0" borderId="12" xfId="22" applyNumberFormat="1" applyFont="1" applyBorder="1">
      <alignment/>
      <protection/>
    </xf>
    <xf numFmtId="4" fontId="4" fillId="0" borderId="12" xfId="22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0" fontId="3" fillId="0" borderId="12" xfId="26" applyFont="1" applyBorder="1">
      <alignment/>
      <protection/>
    </xf>
    <xf numFmtId="0" fontId="3" fillId="0" borderId="12" xfId="26" applyFont="1" applyBorder="1" applyAlignment="1">
      <alignment horizontal="center"/>
      <protection/>
    </xf>
    <xf numFmtId="164" fontId="3" fillId="0" borderId="12" xfId="26" applyNumberFormat="1" applyFont="1" applyBorder="1" applyAlignment="1">
      <alignment horizontal="center"/>
      <protection/>
    </xf>
    <xf numFmtId="4" fontId="3" fillId="0" borderId="12" xfId="26" applyNumberFormat="1" applyFont="1" applyBorder="1">
      <alignment/>
      <protection/>
    </xf>
    <xf numFmtId="0" fontId="4" fillId="2" borderId="12" xfId="26" applyFont="1" applyFill="1" applyBorder="1" applyAlignment="1">
      <alignment horizontal="center"/>
      <protection/>
    </xf>
    <xf numFmtId="164" fontId="4" fillId="2" borderId="12" xfId="26" applyNumberFormat="1" applyFont="1" applyFill="1" applyBorder="1" applyAlignment="1">
      <alignment horizontal="center"/>
      <protection/>
    </xf>
    <xf numFmtId="0" fontId="4" fillId="2" borderId="12" xfId="26" applyFont="1" applyFill="1" applyBorder="1">
      <alignment/>
      <protection/>
    </xf>
    <xf numFmtId="4" fontId="4" fillId="2" borderId="12" xfId="26" applyNumberFormat="1" applyFont="1" applyFill="1" applyBorder="1">
      <alignment/>
      <protection/>
    </xf>
    <xf numFmtId="0" fontId="4" fillId="0" borderId="21" xfId="26" applyFont="1" applyBorder="1" applyAlignment="1">
      <alignment horizontal="center"/>
      <protection/>
    </xf>
    <xf numFmtId="0" fontId="4" fillId="2" borderId="11" xfId="26" applyFont="1" applyFill="1" applyBorder="1" applyAlignment="1">
      <alignment horizontal="center"/>
      <protection/>
    </xf>
    <xf numFmtId="0" fontId="3" fillId="0" borderId="20" xfId="26" applyFont="1" applyBorder="1" applyAlignment="1">
      <alignment horizontal="center"/>
      <protection/>
    </xf>
    <xf numFmtId="0" fontId="3" fillId="0" borderId="20" xfId="26" applyFont="1" applyBorder="1">
      <alignment/>
      <protection/>
    </xf>
    <xf numFmtId="0" fontId="3" fillId="0" borderId="12" xfId="24" applyFont="1" applyBorder="1" applyAlignment="1">
      <alignment horizontal="center"/>
      <protection/>
    </xf>
    <xf numFmtId="164" fontId="3" fillId="0" borderId="12" xfId="24" applyNumberFormat="1" applyFont="1" applyBorder="1" applyAlignment="1">
      <alignment horizontal="center"/>
      <protection/>
    </xf>
    <xf numFmtId="4" fontId="3" fillId="0" borderId="12" xfId="24" applyNumberFormat="1" applyFont="1" applyBorder="1">
      <alignment/>
      <protection/>
    </xf>
    <xf numFmtId="0" fontId="4" fillId="2" borderId="12" xfId="24" applyFont="1" applyFill="1" applyBorder="1">
      <alignment/>
      <protection/>
    </xf>
    <xf numFmtId="0" fontId="4" fillId="2" borderId="12" xfId="24" applyFont="1" applyFill="1" applyBorder="1" applyAlignment="1">
      <alignment horizontal="center"/>
      <protection/>
    </xf>
    <xf numFmtId="4" fontId="4" fillId="2" borderId="12" xfId="24" applyNumberFormat="1" applyFont="1" applyFill="1" applyBorder="1">
      <alignment/>
      <protection/>
    </xf>
    <xf numFmtId="0" fontId="2" fillId="2" borderId="20" xfId="0" applyFont="1" applyFill="1" applyBorder="1" applyAlignment="1">
      <alignment horizontal="center"/>
    </xf>
    <xf numFmtId="0" fontId="3" fillId="0" borderId="12" xfId="23" applyFont="1" applyBorder="1">
      <alignment/>
      <protection/>
    </xf>
    <xf numFmtId="0" fontId="3" fillId="0" borderId="12" xfId="23" applyFont="1" applyBorder="1" applyAlignment="1">
      <alignment horizontal="center"/>
      <protection/>
    </xf>
    <xf numFmtId="164" fontId="3" fillId="0" borderId="12" xfId="23" applyNumberFormat="1" applyFont="1" applyBorder="1" applyAlignment="1">
      <alignment horizontal="center"/>
      <protection/>
    </xf>
    <xf numFmtId="4" fontId="3" fillId="0" borderId="12" xfId="23" applyNumberFormat="1" applyFont="1" applyBorder="1">
      <alignment/>
      <protection/>
    </xf>
    <xf numFmtId="0" fontId="3" fillId="0" borderId="20" xfId="23" applyFont="1" applyBorder="1" applyAlignment="1">
      <alignment horizontal="center"/>
      <protection/>
    </xf>
    <xf numFmtId="0" fontId="3" fillId="0" borderId="20" xfId="23" applyFont="1" applyBorder="1">
      <alignment/>
      <protection/>
    </xf>
    <xf numFmtId="4" fontId="3" fillId="0" borderId="20" xfId="23" applyNumberFormat="1" applyFont="1" applyBorder="1">
      <alignment/>
      <protection/>
    </xf>
    <xf numFmtId="0" fontId="4" fillId="2" borderId="11" xfId="23" applyFont="1" applyFill="1" applyBorder="1" applyAlignment="1">
      <alignment horizontal="center"/>
      <protection/>
    </xf>
    <xf numFmtId="0" fontId="4" fillId="2" borderId="12" xfId="23" applyFont="1" applyFill="1" applyBorder="1">
      <alignment/>
      <protection/>
    </xf>
    <xf numFmtId="0" fontId="4" fillId="2" borderId="12" xfId="23" applyFont="1" applyFill="1" applyBorder="1" applyAlignment="1">
      <alignment horizontal="center"/>
      <protection/>
    </xf>
    <xf numFmtId="164" fontId="4" fillId="2" borderId="12" xfId="23" applyNumberFormat="1" applyFont="1" applyFill="1" applyBorder="1" applyAlignment="1">
      <alignment horizontal="center"/>
      <protection/>
    </xf>
    <xf numFmtId="4" fontId="4" fillId="2" borderId="12" xfId="23" applyNumberFormat="1" applyFont="1" applyFill="1" applyBorder="1">
      <alignment/>
      <protection/>
    </xf>
    <xf numFmtId="4" fontId="4" fillId="2" borderId="20" xfId="23" applyNumberFormat="1" applyFont="1" applyFill="1" applyBorder="1">
      <alignment/>
      <protection/>
    </xf>
    <xf numFmtId="4" fontId="3" fillId="0" borderId="16" xfId="22" applyNumberFormat="1" applyFont="1" applyBorder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20" xfId="22" applyFont="1" applyBorder="1" applyAlignment="1">
      <alignment horizontal="center"/>
      <protection/>
    </xf>
    <xf numFmtId="0" fontId="3" fillId="0" borderId="20" xfId="22" applyFont="1" applyBorder="1">
      <alignment/>
      <protection/>
    </xf>
    <xf numFmtId="49" fontId="3" fillId="0" borderId="20" xfId="22" applyNumberFormat="1" applyFont="1" applyBorder="1" applyAlignment="1">
      <alignment horizontal="center"/>
      <protection/>
    </xf>
    <xf numFmtId="0" fontId="4" fillId="3" borderId="20" xfId="22" applyFont="1" applyFill="1" applyBorder="1" applyAlignment="1">
      <alignment horizontal="center"/>
      <protection/>
    </xf>
    <xf numFmtId="0" fontId="4" fillId="3" borderId="20" xfId="22" applyFont="1" applyFill="1" applyBorder="1">
      <alignment/>
      <protection/>
    </xf>
    <xf numFmtId="49" fontId="4" fillId="3" borderId="20" xfId="22" applyNumberFormat="1" applyFont="1" applyFill="1" applyBorder="1" applyAlignment="1">
      <alignment horizontal="center"/>
      <protection/>
    </xf>
    <xf numFmtId="49" fontId="4" fillId="3" borderId="12" xfId="22" applyNumberFormat="1" applyFont="1" applyFill="1" applyBorder="1" applyAlignment="1">
      <alignment horizontal="center"/>
      <protection/>
    </xf>
    <xf numFmtId="0" fontId="4" fillId="3" borderId="12" xfId="22" applyFont="1" applyFill="1" applyBorder="1">
      <alignment/>
      <protection/>
    </xf>
    <xf numFmtId="4" fontId="4" fillId="3" borderId="12" xfId="22" applyNumberFormat="1" applyFont="1" applyFill="1" applyBorder="1">
      <alignment/>
      <protection/>
    </xf>
    <xf numFmtId="0" fontId="3" fillId="3" borderId="20" xfId="22" applyFont="1" applyFill="1" applyBorder="1">
      <alignment/>
      <protection/>
    </xf>
    <xf numFmtId="0" fontId="3" fillId="3" borderId="20" xfId="22" applyFont="1" applyFill="1" applyBorder="1" applyAlignment="1">
      <alignment horizontal="center"/>
      <protection/>
    </xf>
    <xf numFmtId="49" fontId="3" fillId="3" borderId="20" xfId="22" applyNumberFormat="1" applyFont="1" applyFill="1" applyBorder="1" applyAlignment="1">
      <alignment horizontal="center"/>
      <protection/>
    </xf>
    <xf numFmtId="49" fontId="3" fillId="3" borderId="12" xfId="22" applyNumberFormat="1" applyFont="1" applyFill="1" applyBorder="1" applyAlignment="1">
      <alignment horizontal="center"/>
      <protection/>
    </xf>
    <xf numFmtId="0" fontId="3" fillId="3" borderId="12" xfId="22" applyFont="1" applyFill="1" applyBorder="1">
      <alignment/>
      <protection/>
    </xf>
    <xf numFmtId="4" fontId="3" fillId="3" borderId="12" xfId="22" applyNumberFormat="1" applyFont="1" applyFill="1" applyBorder="1">
      <alignment/>
      <protection/>
    </xf>
    <xf numFmtId="4" fontId="3" fillId="0" borderId="20" xfId="22" applyNumberFormat="1" applyFont="1" applyBorder="1">
      <alignment/>
      <protection/>
    </xf>
    <xf numFmtId="4" fontId="4" fillId="3" borderId="20" xfId="22" applyNumberFormat="1" applyFont="1" applyFill="1" applyBorder="1">
      <alignment/>
      <protection/>
    </xf>
    <xf numFmtId="4" fontId="3" fillId="3" borderId="20" xfId="22" applyNumberFormat="1" applyFont="1" applyFill="1" applyBorder="1">
      <alignment/>
      <protection/>
    </xf>
    <xf numFmtId="4" fontId="4" fillId="0" borderId="20" xfId="22" applyNumberFormat="1" applyFont="1" applyBorder="1">
      <alignment/>
      <protection/>
    </xf>
    <xf numFmtId="0" fontId="8" fillId="0" borderId="0" xfId="0" applyFont="1" applyAlignment="1">
      <alignment/>
    </xf>
    <xf numFmtId="4" fontId="4" fillId="0" borderId="20" xfId="21" applyNumberFormat="1" applyFont="1" applyBorder="1">
      <alignment/>
      <protection/>
    </xf>
    <xf numFmtId="0" fontId="3" fillId="0" borderId="12" xfId="21" applyFont="1" applyBorder="1" applyAlignment="1">
      <alignment horizontal="center"/>
      <protection/>
    </xf>
    <xf numFmtId="164" fontId="4" fillId="0" borderId="12" xfId="21" applyNumberFormat="1" applyFont="1" applyBorder="1" applyAlignment="1">
      <alignment horizontal="center"/>
      <protection/>
    </xf>
    <xf numFmtId="4" fontId="4" fillId="0" borderId="12" xfId="21" applyNumberFormat="1" applyFont="1" applyBorder="1">
      <alignment/>
      <protection/>
    </xf>
    <xf numFmtId="0" fontId="3" fillId="0" borderId="20" xfId="21" applyFont="1" applyBorder="1" applyAlignment="1">
      <alignment horizontal="center"/>
      <protection/>
    </xf>
    <xf numFmtId="0" fontId="3" fillId="0" borderId="20" xfId="21" applyFont="1" applyBorder="1" applyAlignment="1">
      <alignment horizontal="left"/>
      <protection/>
    </xf>
    <xf numFmtId="4" fontId="3" fillId="0" borderId="20" xfId="21" applyNumberFormat="1" applyFont="1" applyBorder="1">
      <alignment/>
      <protection/>
    </xf>
    <xf numFmtId="0" fontId="3" fillId="0" borderId="12" xfId="21" applyFont="1" applyBorder="1">
      <alignment/>
      <protection/>
    </xf>
    <xf numFmtId="164" fontId="3" fillId="0" borderId="12" xfId="21" applyNumberFormat="1" applyFont="1" applyBorder="1" applyAlignment="1">
      <alignment horizontal="center"/>
      <protection/>
    </xf>
    <xf numFmtId="4" fontId="3" fillId="0" borderId="12" xfId="21" applyNumberFormat="1" applyFont="1" applyBorder="1">
      <alignment/>
      <protection/>
    </xf>
    <xf numFmtId="0" fontId="3" fillId="0" borderId="12" xfId="21" applyFont="1" applyBorder="1" applyAlignment="1">
      <alignment horizontal="left"/>
      <protection/>
    </xf>
    <xf numFmtId="49" fontId="3" fillId="0" borderId="12" xfId="21" applyNumberFormat="1" applyFont="1" applyBorder="1" applyAlignment="1">
      <alignment horizontal="center"/>
      <protection/>
    </xf>
    <xf numFmtId="49" fontId="3" fillId="0" borderId="20" xfId="24" applyNumberFormat="1" applyFont="1" applyBorder="1" applyAlignment="1">
      <alignment horizontal="center"/>
      <protection/>
    </xf>
    <xf numFmtId="164" fontId="3" fillId="0" borderId="20" xfId="24" applyNumberFormat="1" applyFont="1" applyBorder="1" applyAlignment="1">
      <alignment horizontal="center"/>
      <protection/>
    </xf>
    <xf numFmtId="0" fontId="3" fillId="0" borderId="20" xfId="24" applyFont="1" applyBorder="1">
      <alignment/>
      <protection/>
    </xf>
    <xf numFmtId="49" fontId="4" fillId="2" borderId="20" xfId="24" applyNumberFormat="1" applyFont="1" applyFill="1" applyBorder="1" applyAlignment="1">
      <alignment horizontal="center"/>
      <protection/>
    </xf>
    <xf numFmtId="164" fontId="4" fillId="2" borderId="20" xfId="24" applyNumberFormat="1" applyFont="1" applyFill="1" applyBorder="1" applyAlignment="1">
      <alignment horizontal="center"/>
      <protection/>
    </xf>
    <xf numFmtId="0" fontId="4" fillId="2" borderId="20" xfId="24" applyFont="1" applyFill="1" applyBorder="1">
      <alignment/>
      <protection/>
    </xf>
    <xf numFmtId="49" fontId="3" fillId="0" borderId="12" xfId="24" applyNumberFormat="1" applyFont="1" applyBorder="1" applyAlignment="1">
      <alignment horizontal="center"/>
      <protection/>
    </xf>
    <xf numFmtId="0" fontId="3" fillId="0" borderId="20" xfId="24" applyFont="1" applyBorder="1" applyAlignment="1">
      <alignment horizontal="center"/>
      <protection/>
    </xf>
    <xf numFmtId="0" fontId="4" fillId="2" borderId="20" xfId="24" applyFont="1" applyFill="1" applyBorder="1" applyAlignment="1">
      <alignment horizontal="center"/>
      <protection/>
    </xf>
    <xf numFmtId="49" fontId="3" fillId="0" borderId="12" xfId="20" applyNumberFormat="1" applyFont="1" applyBorder="1" applyAlignment="1">
      <alignment horizontal="center"/>
      <protection/>
    </xf>
    <xf numFmtId="0" fontId="4" fillId="2" borderId="11" xfId="20" applyFont="1" applyFill="1" applyBorder="1" applyAlignment="1">
      <alignment horizontal="center"/>
      <protection/>
    </xf>
    <xf numFmtId="0" fontId="4" fillId="2" borderId="12" xfId="20" applyFont="1" applyFill="1" applyBorder="1">
      <alignment/>
      <protection/>
    </xf>
    <xf numFmtId="0" fontId="4" fillId="2" borderId="12" xfId="20" applyFont="1" applyFill="1" applyBorder="1" applyAlignment="1">
      <alignment horizontal="center"/>
      <protection/>
    </xf>
    <xf numFmtId="4" fontId="4" fillId="2" borderId="12" xfId="20" applyNumberFormat="1" applyFont="1" applyFill="1" applyBorder="1">
      <alignment/>
      <protection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4" fontId="3" fillId="0" borderId="20" xfId="21" applyNumberFormat="1" applyFont="1" applyFill="1" applyBorder="1">
      <alignment/>
      <protection/>
    </xf>
    <xf numFmtId="4" fontId="4" fillId="2" borderId="20" xfId="21" applyNumberFormat="1" applyFont="1" applyFill="1" applyBorder="1">
      <alignment/>
      <protection/>
    </xf>
    <xf numFmtId="0" fontId="0" fillId="0" borderId="7" xfId="23" applyBorder="1">
      <alignment/>
      <protection/>
    </xf>
    <xf numFmtId="0" fontId="2" fillId="0" borderId="13" xfId="23" applyFont="1" applyBorder="1" applyAlignment="1">
      <alignment horizontal="center"/>
      <protection/>
    </xf>
    <xf numFmtId="0" fontId="2" fillId="0" borderId="10" xfId="2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2" xfId="23" applyFont="1" applyBorder="1">
      <alignment/>
      <protection/>
    </xf>
    <xf numFmtId="164" fontId="3" fillId="0" borderId="20" xfId="23" applyNumberFormat="1" applyFont="1" applyBorder="1" applyAlignment="1">
      <alignment horizontal="center"/>
      <protection/>
    </xf>
    <xf numFmtId="0" fontId="0" fillId="0" borderId="20" xfId="23" applyFont="1" applyBorder="1">
      <alignment/>
      <protection/>
    </xf>
    <xf numFmtId="0" fontId="0" fillId="0" borderId="20" xfId="0" applyFont="1" applyBorder="1" applyAlignment="1">
      <alignment/>
    </xf>
    <xf numFmtId="0" fontId="3" fillId="0" borderId="22" xfId="23" applyFont="1" applyBorder="1" applyAlignment="1">
      <alignment horizontal="center"/>
      <protection/>
    </xf>
    <xf numFmtId="0" fontId="3" fillId="0" borderId="22" xfId="23" applyFont="1" applyBorder="1">
      <alignment/>
      <protection/>
    </xf>
    <xf numFmtId="0" fontId="0" fillId="0" borderId="22" xfId="0" applyBorder="1" applyAlignment="1">
      <alignment/>
    </xf>
    <xf numFmtId="164" fontId="3" fillId="0" borderId="22" xfId="23" applyNumberFormat="1" applyFont="1" applyBorder="1" applyAlignment="1">
      <alignment horizontal="center"/>
      <protection/>
    </xf>
    <xf numFmtId="0" fontId="0" fillId="0" borderId="22" xfId="0" applyFont="1" applyBorder="1" applyAlignment="1">
      <alignment/>
    </xf>
    <xf numFmtId="4" fontId="3" fillId="0" borderId="22" xfId="23" applyNumberFormat="1" applyFont="1" applyBorder="1">
      <alignment/>
      <protection/>
    </xf>
    <xf numFmtId="4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20" xfId="27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3" fillId="0" borderId="12" xfId="27" applyFont="1" applyBorder="1" applyAlignment="1">
      <alignment horizontal="center"/>
      <protection/>
    </xf>
    <xf numFmtId="0" fontId="3" fillId="0" borderId="20" xfId="27" applyFont="1" applyBorder="1">
      <alignment/>
      <protection/>
    </xf>
    <xf numFmtId="4" fontId="3" fillId="0" borderId="20" xfId="27" applyNumberFormat="1" applyFont="1" applyBorder="1">
      <alignment/>
      <protection/>
    </xf>
    <xf numFmtId="0" fontId="0" fillId="0" borderId="5" xfId="0" applyBorder="1" applyAlignment="1">
      <alignment/>
    </xf>
    <xf numFmtId="4" fontId="3" fillId="0" borderId="0" xfId="27" applyNumberFormat="1" applyFont="1" applyBorder="1">
      <alignment/>
      <protection/>
    </xf>
    <xf numFmtId="0" fontId="3" fillId="0" borderId="20" xfId="27" applyFont="1" applyFill="1" applyBorder="1">
      <alignment/>
      <protection/>
    </xf>
    <xf numFmtId="0" fontId="2" fillId="2" borderId="18" xfId="0" applyFont="1" applyFill="1" applyBorder="1" applyAlignment="1">
      <alignment/>
    </xf>
    <xf numFmtId="4" fontId="3" fillId="0" borderId="12" xfId="27" applyNumberFormat="1" applyFont="1" applyBorder="1">
      <alignment/>
      <protection/>
    </xf>
    <xf numFmtId="0" fontId="3" fillId="0" borderId="7" xfId="27" applyFont="1" applyBorder="1">
      <alignment/>
      <protection/>
    </xf>
    <xf numFmtId="0" fontId="4" fillId="0" borderId="13" xfId="27" applyFont="1" applyBorder="1" applyAlignment="1">
      <alignment horizontal="center"/>
      <protection/>
    </xf>
    <xf numFmtId="0" fontId="4" fillId="0" borderId="7" xfId="27" applyFont="1" applyBorder="1" applyAlignment="1">
      <alignment horizontal="center"/>
      <protection/>
    </xf>
    <xf numFmtId="0" fontId="4" fillId="0" borderId="10" xfId="27" applyFont="1" applyBorder="1" applyAlignment="1">
      <alignment horizontal="center"/>
      <protection/>
    </xf>
    <xf numFmtId="0" fontId="4" fillId="0" borderId="8" xfId="27" applyFont="1" applyBorder="1" applyAlignment="1">
      <alignment horizontal="center"/>
      <protection/>
    </xf>
    <xf numFmtId="0" fontId="9" fillId="2" borderId="20" xfId="22" applyFont="1" applyFill="1" applyBorder="1" applyAlignment="1">
      <alignment horizontal="center"/>
      <protection/>
    </xf>
    <xf numFmtId="0" fontId="9" fillId="2" borderId="20" xfId="22" applyFont="1" applyFill="1" applyBorder="1">
      <alignment/>
      <protection/>
    </xf>
    <xf numFmtId="0" fontId="7" fillId="2" borderId="20" xfId="22" applyFont="1" applyFill="1" applyBorder="1" applyAlignment="1">
      <alignment horizontal="center"/>
      <protection/>
    </xf>
    <xf numFmtId="49" fontId="7" fillId="2" borderId="20" xfId="22" applyNumberFormat="1" applyFont="1" applyFill="1" applyBorder="1" applyAlignment="1">
      <alignment horizontal="center"/>
      <protection/>
    </xf>
    <xf numFmtId="49" fontId="7" fillId="2" borderId="12" xfId="22" applyNumberFormat="1" applyFont="1" applyFill="1" applyBorder="1" applyAlignment="1">
      <alignment horizontal="center"/>
      <protection/>
    </xf>
    <xf numFmtId="0" fontId="7" fillId="2" borderId="12" xfId="22" applyFont="1" applyFill="1" applyBorder="1">
      <alignment/>
      <protection/>
    </xf>
    <xf numFmtId="4" fontId="9" fillId="2" borderId="12" xfId="22" applyNumberFormat="1" applyFont="1" applyFill="1" applyBorder="1">
      <alignment/>
      <protection/>
    </xf>
    <xf numFmtId="4" fontId="9" fillId="2" borderId="20" xfId="22" applyNumberFormat="1" applyFont="1" applyFill="1" applyBorder="1">
      <alignment/>
      <protection/>
    </xf>
    <xf numFmtId="0" fontId="4" fillId="2" borderId="20" xfId="22" applyFont="1" applyFill="1" applyBorder="1" applyAlignment="1">
      <alignment horizontal="center"/>
      <protection/>
    </xf>
    <xf numFmtId="0" fontId="4" fillId="2" borderId="20" xfId="22" applyFont="1" applyFill="1" applyBorder="1">
      <alignment/>
      <protection/>
    </xf>
    <xf numFmtId="49" fontId="4" fillId="2" borderId="20" xfId="22" applyNumberFormat="1" applyFont="1" applyFill="1" applyBorder="1" applyAlignment="1">
      <alignment horizontal="center"/>
      <protection/>
    </xf>
    <xf numFmtId="49" fontId="4" fillId="2" borderId="12" xfId="22" applyNumberFormat="1" applyFont="1" applyFill="1" applyBorder="1" applyAlignment="1">
      <alignment horizontal="center"/>
      <protection/>
    </xf>
    <xf numFmtId="0" fontId="4" fillId="2" borderId="12" xfId="22" applyFont="1" applyFill="1" applyBorder="1">
      <alignment/>
      <protection/>
    </xf>
    <xf numFmtId="4" fontId="4" fillId="2" borderId="12" xfId="22" applyNumberFormat="1" applyFont="1" applyFill="1" applyBorder="1">
      <alignment/>
      <protection/>
    </xf>
    <xf numFmtId="4" fontId="4" fillId="2" borderId="20" xfId="22" applyNumberFormat="1" applyFont="1" applyFill="1" applyBorder="1">
      <alignment/>
      <protection/>
    </xf>
    <xf numFmtId="0" fontId="4" fillId="2" borderId="20" xfId="21" applyFont="1" applyFill="1" applyBorder="1" applyAlignment="1">
      <alignment horizontal="center"/>
      <protection/>
    </xf>
    <xf numFmtId="0" fontId="4" fillId="2" borderId="20" xfId="21" applyFont="1" applyFill="1" applyBorder="1" applyAlignment="1">
      <alignment horizontal="left"/>
      <protection/>
    </xf>
    <xf numFmtId="0" fontId="4" fillId="2" borderId="12" xfId="21" applyFont="1" applyFill="1" applyBorder="1" applyAlignment="1">
      <alignment horizontal="center"/>
      <protection/>
    </xf>
    <xf numFmtId="49" fontId="4" fillId="2" borderId="12" xfId="21" applyNumberFormat="1" applyFont="1" applyFill="1" applyBorder="1" applyAlignment="1">
      <alignment horizontal="center"/>
      <protection/>
    </xf>
    <xf numFmtId="164" fontId="4" fillId="2" borderId="12" xfId="21" applyNumberFormat="1" applyFont="1" applyFill="1" applyBorder="1" applyAlignment="1">
      <alignment horizontal="center"/>
      <protection/>
    </xf>
    <xf numFmtId="0" fontId="4" fillId="2" borderId="12" xfId="21" applyFont="1" applyFill="1" applyBorder="1">
      <alignment/>
      <protection/>
    </xf>
    <xf numFmtId="4" fontId="4" fillId="2" borderId="12" xfId="21" applyNumberFormat="1" applyFont="1" applyFill="1" applyBorder="1">
      <alignment/>
      <protection/>
    </xf>
    <xf numFmtId="4" fontId="3" fillId="2" borderId="12" xfId="21" applyNumberFormat="1" applyFont="1" applyFill="1" applyBorder="1">
      <alignment/>
      <protection/>
    </xf>
    <xf numFmtId="4" fontId="3" fillId="0" borderId="24" xfId="21" applyNumberFormat="1" applyFont="1" applyBorder="1">
      <alignment/>
      <protection/>
    </xf>
    <xf numFmtId="164" fontId="3" fillId="0" borderId="12" xfId="20" applyNumberFormat="1" applyFont="1" applyBorder="1" applyAlignment="1">
      <alignment horizontal="center"/>
      <protection/>
    </xf>
    <xf numFmtId="164" fontId="3" fillId="2" borderId="12" xfId="20" applyNumberFormat="1" applyFont="1" applyFill="1" applyBorder="1" applyAlignment="1">
      <alignment horizontal="center"/>
      <protection/>
    </xf>
    <xf numFmtId="0" fontId="3" fillId="2" borderId="12" xfId="20" applyFont="1" applyFill="1" applyBorder="1">
      <alignment/>
      <protection/>
    </xf>
    <xf numFmtId="0" fontId="3" fillId="0" borderId="22" xfId="0" applyFont="1" applyBorder="1" applyAlignment="1">
      <alignment/>
    </xf>
    <xf numFmtId="0" fontId="3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3" fillId="0" borderId="5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4" xfId="0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27" applyFont="1" applyBorder="1" applyAlignment="1">
      <alignment horizontal="center"/>
      <protection/>
    </xf>
    <xf numFmtId="4" fontId="2" fillId="0" borderId="18" xfId="27" applyNumberFormat="1" applyFont="1" applyBorder="1">
      <alignment/>
      <protection/>
    </xf>
    <xf numFmtId="4" fontId="3" fillId="0" borderId="20" xfId="26" applyNumberFormat="1" applyFont="1" applyBorder="1">
      <alignment/>
      <protection/>
    </xf>
    <xf numFmtId="4" fontId="4" fillId="2" borderId="20" xfId="26" applyNumberFormat="1" applyFont="1" applyFill="1" applyBorder="1">
      <alignment/>
      <protection/>
    </xf>
    <xf numFmtId="49" fontId="0" fillId="0" borderId="4" xfId="0" applyNumberFormat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/>
    </xf>
    <xf numFmtId="0" fontId="0" fillId="0" borderId="5" xfId="0" applyBorder="1" applyAlignment="1">
      <alignment horizontal="center"/>
    </xf>
    <xf numFmtId="0" fontId="11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3" borderId="20" xfId="24" applyFont="1" applyFill="1" applyBorder="1" applyAlignment="1">
      <alignment horizontal="center"/>
      <protection/>
    </xf>
    <xf numFmtId="0" fontId="4" fillId="3" borderId="12" xfId="24" applyFont="1" applyFill="1" applyBorder="1">
      <alignment/>
      <protection/>
    </xf>
    <xf numFmtId="0" fontId="4" fillId="3" borderId="12" xfId="24" applyFont="1" applyFill="1" applyBorder="1" applyAlignment="1">
      <alignment horizontal="center"/>
      <protection/>
    </xf>
    <xf numFmtId="49" fontId="4" fillId="3" borderId="20" xfId="24" applyNumberFormat="1" applyFont="1" applyFill="1" applyBorder="1" applyAlignment="1">
      <alignment horizontal="center"/>
      <protection/>
    </xf>
    <xf numFmtId="164" fontId="4" fillId="3" borderId="20" xfId="24" applyNumberFormat="1" applyFont="1" applyFill="1" applyBorder="1" applyAlignment="1">
      <alignment horizontal="center"/>
      <protection/>
    </xf>
    <xf numFmtId="0" fontId="4" fillId="3" borderId="20" xfId="24" applyFont="1" applyFill="1" applyBorder="1">
      <alignment/>
      <protection/>
    </xf>
    <xf numFmtId="4" fontId="4" fillId="3" borderId="12" xfId="24" applyNumberFormat="1" applyFont="1" applyFill="1" applyBorder="1">
      <alignment/>
      <protection/>
    </xf>
    <xf numFmtId="0" fontId="3" fillId="3" borderId="20" xfId="24" applyFont="1" applyFill="1" applyBorder="1" applyAlignment="1">
      <alignment horizontal="center"/>
      <protection/>
    </xf>
    <xf numFmtId="0" fontId="3" fillId="3" borderId="12" xfId="24" applyFont="1" applyFill="1" applyBorder="1">
      <alignment/>
      <protection/>
    </xf>
    <xf numFmtId="0" fontId="3" fillId="3" borderId="12" xfId="24" applyFont="1" applyFill="1" applyBorder="1" applyAlignment="1">
      <alignment horizontal="center"/>
      <protection/>
    </xf>
    <xf numFmtId="49" fontId="3" fillId="3" borderId="20" xfId="24" applyNumberFormat="1" applyFont="1" applyFill="1" applyBorder="1" applyAlignment="1">
      <alignment horizontal="center"/>
      <protection/>
    </xf>
    <xf numFmtId="164" fontId="3" fillId="3" borderId="20" xfId="24" applyNumberFormat="1" applyFont="1" applyFill="1" applyBorder="1" applyAlignment="1">
      <alignment horizontal="center"/>
      <protection/>
    </xf>
    <xf numFmtId="0" fontId="3" fillId="3" borderId="20" xfId="24" applyFont="1" applyFill="1" applyBorder="1">
      <alignment/>
      <protection/>
    </xf>
    <xf numFmtId="4" fontId="3" fillId="3" borderId="12" xfId="24" applyNumberFormat="1" applyFont="1" applyFill="1" applyBorder="1">
      <alignment/>
      <protection/>
    </xf>
    <xf numFmtId="4" fontId="3" fillId="0" borderId="20" xfId="24" applyNumberFormat="1" applyFont="1" applyBorder="1">
      <alignment/>
      <protection/>
    </xf>
    <xf numFmtId="4" fontId="4" fillId="2" borderId="20" xfId="24" applyNumberFormat="1" applyFont="1" applyFill="1" applyBorder="1">
      <alignment/>
      <protection/>
    </xf>
    <xf numFmtId="4" fontId="4" fillId="3" borderId="20" xfId="24" applyNumberFormat="1" applyFont="1" applyFill="1" applyBorder="1">
      <alignment/>
      <protection/>
    </xf>
    <xf numFmtId="4" fontId="3" fillId="3" borderId="20" xfId="24" applyNumberFormat="1" applyFont="1" applyFill="1" applyBorder="1">
      <alignment/>
      <protection/>
    </xf>
    <xf numFmtId="0" fontId="4" fillId="3" borderId="12" xfId="20" applyFont="1" applyFill="1" applyBorder="1">
      <alignment/>
      <protection/>
    </xf>
    <xf numFmtId="0" fontId="4" fillId="3" borderId="12" xfId="20" applyFont="1" applyFill="1" applyBorder="1" applyAlignment="1">
      <alignment horizontal="center"/>
      <protection/>
    </xf>
    <xf numFmtId="164" fontId="3" fillId="3" borderId="12" xfId="20" applyNumberFormat="1" applyFont="1" applyFill="1" applyBorder="1" applyAlignment="1">
      <alignment horizontal="center"/>
      <protection/>
    </xf>
    <xf numFmtId="0" fontId="3" fillId="3" borderId="12" xfId="20" applyFont="1" applyFill="1" applyBorder="1">
      <alignment/>
      <protection/>
    </xf>
    <xf numFmtId="4" fontId="4" fillId="3" borderId="12" xfId="20" applyNumberFormat="1" applyFont="1" applyFill="1" applyBorder="1">
      <alignment/>
      <protection/>
    </xf>
    <xf numFmtId="0" fontId="3" fillId="3" borderId="12" xfId="20" applyFont="1" applyFill="1" applyBorder="1" applyAlignment="1">
      <alignment horizontal="center"/>
      <protection/>
    </xf>
    <xf numFmtId="4" fontId="3" fillId="3" borderId="12" xfId="20" applyNumberFormat="1" applyFont="1" applyFill="1" applyBorder="1">
      <alignment/>
      <protection/>
    </xf>
    <xf numFmtId="0" fontId="3" fillId="2" borderId="12" xfId="20" applyFont="1" applyFill="1" applyBorder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4" fontId="3" fillId="0" borderId="9" xfId="20" applyNumberFormat="1" applyFont="1" applyBorder="1">
      <alignment/>
      <protection/>
    </xf>
    <xf numFmtId="4" fontId="3" fillId="0" borderId="16" xfId="20" applyNumberFormat="1" applyFont="1" applyBorder="1">
      <alignment/>
      <protection/>
    </xf>
    <xf numFmtId="0" fontId="0" fillId="0" borderId="25" xfId="0" applyBorder="1" applyAlignment="1">
      <alignment horizontal="center"/>
    </xf>
    <xf numFmtId="4" fontId="3" fillId="0" borderId="2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4" fontId="4" fillId="0" borderId="31" xfId="0" applyNumberFormat="1" applyFont="1" applyBorder="1" applyAlignment="1">
      <alignment/>
    </xf>
    <xf numFmtId="49" fontId="3" fillId="0" borderId="0" xfId="21" applyNumberFormat="1" applyFont="1" applyBorder="1" applyAlignment="1">
      <alignment horizontal="center"/>
      <protection/>
    </xf>
    <xf numFmtId="0" fontId="0" fillId="3" borderId="0" xfId="0" applyFill="1" applyAlignment="1">
      <alignment/>
    </xf>
    <xf numFmtId="4" fontId="3" fillId="3" borderId="20" xfId="21" applyNumberFormat="1" applyFont="1" applyFill="1" applyBorder="1">
      <alignment/>
      <protection/>
    </xf>
    <xf numFmtId="49" fontId="3" fillId="0" borderId="20" xfId="21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49" fontId="3" fillId="0" borderId="9" xfId="21" applyNumberFormat="1" applyFont="1" applyBorder="1" applyAlignment="1">
      <alignment horizontal="center"/>
      <protection/>
    </xf>
    <xf numFmtId="4" fontId="3" fillId="3" borderId="9" xfId="21" applyNumberFormat="1" applyFont="1" applyFill="1" applyBorder="1">
      <alignment/>
      <protection/>
    </xf>
    <xf numFmtId="4" fontId="3" fillId="3" borderId="16" xfId="21" applyNumberFormat="1" applyFont="1" applyFill="1" applyBorder="1">
      <alignment/>
      <protection/>
    </xf>
    <xf numFmtId="0" fontId="0" fillId="0" borderId="25" xfId="0" applyBorder="1" applyAlignment="1">
      <alignment/>
    </xf>
    <xf numFmtId="4" fontId="3" fillId="3" borderId="28" xfId="21" applyNumberFormat="1" applyFont="1" applyFill="1" applyBorder="1">
      <alignment/>
      <protection/>
    </xf>
    <xf numFmtId="0" fontId="0" fillId="0" borderId="29" xfId="0" applyBorder="1" applyAlignment="1">
      <alignment/>
    </xf>
    <xf numFmtId="49" fontId="3" fillId="0" borderId="30" xfId="21" applyNumberFormat="1" applyFont="1" applyBorder="1" applyAlignment="1">
      <alignment horizontal="center"/>
      <protection/>
    </xf>
    <xf numFmtId="4" fontId="4" fillId="3" borderId="31" xfId="21" applyNumberFormat="1" applyFont="1" applyFill="1" applyBorder="1">
      <alignment/>
      <protection/>
    </xf>
    <xf numFmtId="4" fontId="3" fillId="0" borderId="28" xfId="23" applyNumberFormat="1" applyFont="1" applyBorder="1">
      <alignment/>
      <protection/>
    </xf>
    <xf numFmtId="4" fontId="4" fillId="0" borderId="31" xfId="23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4" fontId="3" fillId="0" borderId="24" xfId="20" applyNumberFormat="1" applyFont="1" applyBorder="1">
      <alignment/>
      <protection/>
    </xf>
    <xf numFmtId="4" fontId="3" fillId="0" borderId="28" xfId="20" applyNumberFormat="1" applyFont="1" applyBorder="1">
      <alignment/>
      <protection/>
    </xf>
    <xf numFmtId="4" fontId="4" fillId="2" borderId="28" xfId="20" applyNumberFormat="1" applyFont="1" applyFill="1" applyBorder="1">
      <alignment/>
      <protection/>
    </xf>
    <xf numFmtId="0" fontId="4" fillId="3" borderId="11" xfId="20" applyFont="1" applyFill="1" applyBorder="1" applyAlignment="1">
      <alignment horizontal="center"/>
      <protection/>
    </xf>
    <xf numFmtId="4" fontId="4" fillId="3" borderId="28" xfId="20" applyNumberFormat="1" applyFont="1" applyFill="1" applyBorder="1">
      <alignment/>
      <protection/>
    </xf>
    <xf numFmtId="0" fontId="3" fillId="3" borderId="11" xfId="20" applyFont="1" applyFill="1" applyBorder="1" applyAlignment="1">
      <alignment horizontal="center"/>
      <protection/>
    </xf>
    <xf numFmtId="4" fontId="3" fillId="3" borderId="28" xfId="20" applyNumberFormat="1" applyFont="1" applyFill="1" applyBorder="1">
      <alignment/>
      <protection/>
    </xf>
    <xf numFmtId="4" fontId="4" fillId="0" borderId="28" xfId="20" applyNumberFormat="1" applyFont="1" applyBorder="1">
      <alignment/>
      <protection/>
    </xf>
    <xf numFmtId="0" fontId="3" fillId="0" borderId="25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" fontId="4" fillId="2" borderId="28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30" xfId="0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/>
    </xf>
    <xf numFmtId="4" fontId="4" fillId="2" borderId="31" xfId="0" applyNumberFormat="1" applyFont="1" applyFill="1" applyBorder="1" applyAlignment="1">
      <alignment/>
    </xf>
    <xf numFmtId="0" fontId="4" fillId="0" borderId="20" xfId="27" applyFont="1" applyBorder="1" applyAlignment="1">
      <alignment horizontal="center"/>
      <protection/>
    </xf>
    <xf numFmtId="0" fontId="3" fillId="0" borderId="12" xfId="27" applyFont="1" applyBorder="1" applyAlignment="1">
      <alignment horizontal="left"/>
      <protection/>
    </xf>
    <xf numFmtId="49" fontId="3" fillId="0" borderId="12" xfId="27" applyNumberFormat="1" applyFont="1" applyBorder="1" applyAlignment="1">
      <alignment horizontal="center"/>
      <protection/>
    </xf>
    <xf numFmtId="0" fontId="4" fillId="2" borderId="20" xfId="27" applyFont="1" applyFill="1" applyBorder="1" applyAlignment="1">
      <alignment horizontal="center"/>
      <protection/>
    </xf>
    <xf numFmtId="4" fontId="4" fillId="2" borderId="20" xfId="27" applyNumberFormat="1" applyFont="1" applyFill="1" applyBorder="1">
      <alignment/>
      <protection/>
    </xf>
    <xf numFmtId="49" fontId="3" fillId="0" borderId="9" xfId="27" applyNumberFormat="1" applyFont="1" applyBorder="1" applyAlignment="1">
      <alignment horizontal="center"/>
      <protection/>
    </xf>
    <xf numFmtId="4" fontId="3" fillId="0" borderId="9" xfId="27" applyNumberFormat="1" applyFont="1" applyBorder="1">
      <alignment/>
      <protection/>
    </xf>
    <xf numFmtId="4" fontId="3" fillId="0" borderId="16" xfId="27" applyNumberFormat="1" applyFont="1" applyBorder="1">
      <alignment/>
      <protection/>
    </xf>
    <xf numFmtId="4" fontId="3" fillId="0" borderId="28" xfId="27" applyNumberFormat="1" applyFont="1" applyBorder="1">
      <alignment/>
      <protection/>
    </xf>
    <xf numFmtId="4" fontId="3" fillId="0" borderId="30" xfId="27" applyNumberFormat="1" applyFont="1" applyBorder="1">
      <alignment/>
      <protection/>
    </xf>
    <xf numFmtId="4" fontId="4" fillId="0" borderId="31" xfId="27" applyNumberFormat="1" applyFont="1" applyBorder="1">
      <alignment/>
      <protection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32" xfId="0" applyFont="1" applyFill="1" applyBorder="1" applyAlignment="1">
      <alignment horizontal="center"/>
    </xf>
    <xf numFmtId="4" fontId="4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8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" fontId="3" fillId="5" borderId="36" xfId="0" applyNumberFormat="1" applyFont="1" applyFill="1" applyBorder="1" applyAlignment="1">
      <alignment/>
    </xf>
    <xf numFmtId="4" fontId="3" fillId="5" borderId="37" xfId="0" applyNumberFormat="1" applyFont="1" applyFill="1" applyBorder="1" applyAlignment="1">
      <alignment/>
    </xf>
    <xf numFmtId="4" fontId="3" fillId="5" borderId="38" xfId="0" applyNumberFormat="1" applyFont="1" applyFill="1" applyBorder="1" applyAlignment="1">
      <alignment/>
    </xf>
    <xf numFmtId="4" fontId="4" fillId="5" borderId="33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4" fontId="4" fillId="0" borderId="8" xfId="0" applyNumberFormat="1" applyFont="1" applyBorder="1" applyAlignment="1">
      <alignment/>
    </xf>
    <xf numFmtId="49" fontId="3" fillId="0" borderId="20" xfId="27" applyNumberFormat="1" applyFont="1" applyBorder="1" applyAlignment="1">
      <alignment horizontal="center"/>
      <protection/>
    </xf>
    <xf numFmtId="0" fontId="3" fillId="0" borderId="20" xfId="27" applyFont="1" applyBorder="1" applyAlignment="1">
      <alignment horizontal="left"/>
      <protection/>
    </xf>
    <xf numFmtId="49" fontId="4" fillId="2" borderId="20" xfId="27" applyNumberFormat="1" applyFont="1" applyFill="1" applyBorder="1" applyAlignment="1">
      <alignment horizontal="center"/>
      <protection/>
    </xf>
    <xf numFmtId="49" fontId="3" fillId="0" borderId="0" xfId="0" applyNumberFormat="1" applyFont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" fontId="3" fillId="0" borderId="4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3" borderId="20" xfId="27" applyFont="1" applyFill="1" applyBorder="1" applyAlignment="1">
      <alignment horizontal="center"/>
      <protection/>
    </xf>
    <xf numFmtId="0" fontId="4" fillId="3" borderId="20" xfId="27" applyFont="1" applyFill="1" applyBorder="1">
      <alignment/>
      <protection/>
    </xf>
    <xf numFmtId="0" fontId="2" fillId="3" borderId="20" xfId="0" applyFont="1" applyFill="1" applyBorder="1" applyAlignment="1">
      <alignment/>
    </xf>
    <xf numFmtId="4" fontId="4" fillId="3" borderId="20" xfId="27" applyNumberFormat="1" applyFont="1" applyFill="1" applyBorder="1">
      <alignment/>
      <protection/>
    </xf>
    <xf numFmtId="0" fontId="3" fillId="3" borderId="20" xfId="27" applyFont="1" applyFill="1" applyBorder="1" applyAlignment="1">
      <alignment horizontal="center"/>
      <protection/>
    </xf>
    <xf numFmtId="0" fontId="3" fillId="3" borderId="20" xfId="27" applyFont="1" applyFill="1" applyBorder="1">
      <alignment/>
      <protection/>
    </xf>
    <xf numFmtId="0" fontId="0" fillId="3" borderId="20" xfId="0" applyFont="1" applyFill="1" applyBorder="1" applyAlignment="1">
      <alignment/>
    </xf>
    <xf numFmtId="4" fontId="3" fillId="3" borderId="20" xfId="27" applyNumberFormat="1" applyFont="1" applyFill="1" applyBorder="1">
      <alignment/>
      <protection/>
    </xf>
    <xf numFmtId="0" fontId="4" fillId="2" borderId="20" xfId="27" applyFont="1" applyFill="1" applyBorder="1">
      <alignment/>
      <protection/>
    </xf>
    <xf numFmtId="0" fontId="3" fillId="0" borderId="23" xfId="23" applyFont="1" applyFill="1" applyBorder="1" applyAlignment="1">
      <alignment horizontal="center"/>
      <protection/>
    </xf>
    <xf numFmtId="0" fontId="3" fillId="0" borderId="23" xfId="23" applyFont="1" applyFill="1" applyBorder="1">
      <alignment/>
      <protection/>
    </xf>
    <xf numFmtId="0" fontId="3" fillId="2" borderId="17" xfId="23" applyFont="1" applyFill="1" applyBorder="1" applyAlignment="1">
      <alignment horizontal="center"/>
      <protection/>
    </xf>
    <xf numFmtId="0" fontId="3" fillId="2" borderId="18" xfId="23" applyFont="1" applyFill="1" applyBorder="1">
      <alignment/>
      <protection/>
    </xf>
    <xf numFmtId="0" fontId="3" fillId="2" borderId="18" xfId="23" applyFont="1" applyFill="1" applyBorder="1" applyAlignment="1">
      <alignment horizontal="center"/>
      <protection/>
    </xf>
    <xf numFmtId="0" fontId="0" fillId="2" borderId="18" xfId="0" applyFill="1" applyBorder="1" applyAlignment="1">
      <alignment/>
    </xf>
    <xf numFmtId="164" fontId="4" fillId="2" borderId="18" xfId="23" applyNumberFormat="1" applyFont="1" applyFill="1" applyBorder="1" applyAlignment="1">
      <alignment horizontal="center"/>
      <protection/>
    </xf>
    <xf numFmtId="0" fontId="4" fillId="2" borderId="18" xfId="23" applyFont="1" applyFill="1" applyBorder="1">
      <alignment/>
      <protection/>
    </xf>
    <xf numFmtId="4" fontId="4" fillId="2" borderId="18" xfId="23" applyNumberFormat="1" applyFont="1" applyFill="1" applyBorder="1">
      <alignment/>
      <protection/>
    </xf>
    <xf numFmtId="4" fontId="4" fillId="2" borderId="19" xfId="0" applyNumberFormat="1" applyFont="1" applyFill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22" xfId="0" applyNumberFormat="1" applyFont="1" applyBorder="1" applyAlignment="1">
      <alignment/>
    </xf>
    <xf numFmtId="49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4" fontId="4" fillId="2" borderId="18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/>
    </xf>
    <xf numFmtId="49" fontId="0" fillId="0" borderId="22" xfId="0" applyNumberFormat="1" applyBorder="1" applyAlignment="1">
      <alignment/>
    </xf>
    <xf numFmtId="4" fontId="3" fillId="0" borderId="22" xfId="25" applyNumberFormat="1" applyFont="1" applyBorder="1">
      <alignment/>
      <protection/>
    </xf>
    <xf numFmtId="49" fontId="0" fillId="0" borderId="12" xfId="0" applyNumberFormat="1" applyBorder="1" applyAlignment="1">
      <alignment/>
    </xf>
    <xf numFmtId="49" fontId="4" fillId="2" borderId="17" xfId="25" applyNumberFormat="1" applyFont="1" applyFill="1" applyBorder="1" applyAlignment="1">
      <alignment horizontal="center"/>
      <protection/>
    </xf>
    <xf numFmtId="0" fontId="4" fillId="2" borderId="18" xfId="25" applyFont="1" applyFill="1" applyBorder="1">
      <alignment/>
      <protection/>
    </xf>
    <xf numFmtId="4" fontId="4" fillId="2" borderId="19" xfId="25" applyNumberFormat="1" applyFont="1" applyFill="1" applyBorder="1">
      <alignment/>
      <protection/>
    </xf>
    <xf numFmtId="49" fontId="3" fillId="0" borderId="9" xfId="24" applyNumberFormat="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164" fontId="3" fillId="0" borderId="20" xfId="27" applyNumberFormat="1" applyFont="1" applyBorder="1" applyAlignment="1">
      <alignment horizontal="center"/>
      <protection/>
    </xf>
    <xf numFmtId="0" fontId="4" fillId="2" borderId="20" xfId="27" applyFont="1" applyFill="1" applyBorder="1" applyAlignment="1">
      <alignment horizontal="left"/>
      <protection/>
    </xf>
    <xf numFmtId="0" fontId="3" fillId="0" borderId="20" xfId="2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23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5" applyFont="1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3" fillId="0" borderId="0" xfId="0" applyFont="1" applyAlignment="1">
      <alignment horizontal="right"/>
    </xf>
  </cellXfs>
  <cellStyles count="1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ap.02" xfId="20"/>
    <cellStyle name="normální_kap.03" xfId="21"/>
    <cellStyle name="normální_kap.04" xfId="22"/>
    <cellStyle name="normální_kap.05" xfId="23"/>
    <cellStyle name="normální_kap.06" xfId="24"/>
    <cellStyle name="normální_kap.07" xfId="25"/>
    <cellStyle name="normální_kap.08" xfId="26"/>
    <cellStyle name="normální_kap.09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10.375" style="0" customWidth="1"/>
    <col min="4" max="4" width="11.25390625" style="0" customWidth="1"/>
    <col min="5" max="6" width="10.25390625" style="0" customWidth="1"/>
    <col min="7" max="7" width="8.75390625" style="0" customWidth="1"/>
    <col min="8" max="8" width="9.625" style="0" customWidth="1"/>
    <col min="9" max="9" width="8.75390625" style="0" customWidth="1"/>
    <col min="10" max="10" width="8.875" style="0" customWidth="1"/>
    <col min="11" max="11" width="8.25390625" style="0" customWidth="1"/>
    <col min="12" max="12" width="8.125" style="0" customWidth="1"/>
    <col min="13" max="13" width="8.625" style="0" customWidth="1"/>
  </cols>
  <sheetData>
    <row r="1" ht="12.75">
      <c r="M1" s="498" t="s">
        <v>318</v>
      </c>
    </row>
    <row r="2" ht="12.75">
      <c r="M2" s="498"/>
    </row>
    <row r="3" spans="1:16" ht="15.75">
      <c r="A3" s="489" t="s">
        <v>270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320"/>
      <c r="O3" s="320"/>
      <c r="P3" s="320"/>
    </row>
    <row r="4" ht="13.5" thickBot="1"/>
    <row r="5" spans="1:13" ht="13.5" thickBot="1">
      <c r="A5" s="415"/>
      <c r="B5" s="416" t="s">
        <v>221</v>
      </c>
      <c r="C5" s="417"/>
      <c r="D5" s="418"/>
      <c r="E5" s="486" t="s">
        <v>267</v>
      </c>
      <c r="F5" s="487"/>
      <c r="G5" s="487"/>
      <c r="H5" s="487"/>
      <c r="I5" s="487"/>
      <c r="J5" s="487"/>
      <c r="K5" s="487"/>
      <c r="L5" s="487"/>
      <c r="M5" s="488"/>
    </row>
    <row r="6" spans="1:13" ht="13.5" thickBot="1">
      <c r="A6" s="419" t="s">
        <v>217</v>
      </c>
      <c r="B6" s="415"/>
      <c r="C6" s="415"/>
      <c r="D6" s="415"/>
      <c r="E6" s="442" t="s">
        <v>254</v>
      </c>
      <c r="F6" s="486" t="s">
        <v>268</v>
      </c>
      <c r="G6" s="487"/>
      <c r="H6" s="487"/>
      <c r="I6" s="487"/>
      <c r="J6" s="487"/>
      <c r="K6" s="487"/>
      <c r="L6" s="487"/>
      <c r="M6" s="488"/>
    </row>
    <row r="7" spans="1:13" ht="13.5" thickBot="1">
      <c r="A7" s="419"/>
      <c r="B7" s="420" t="s">
        <v>218</v>
      </c>
      <c r="C7" s="420" t="s">
        <v>219</v>
      </c>
      <c r="D7" s="420" t="s">
        <v>220</v>
      </c>
      <c r="E7" s="443" t="s">
        <v>289</v>
      </c>
      <c r="F7" s="431" t="s">
        <v>253</v>
      </c>
      <c r="G7" s="422" t="s">
        <v>261</v>
      </c>
      <c r="H7" s="422" t="s">
        <v>262</v>
      </c>
      <c r="I7" s="422" t="s">
        <v>263</v>
      </c>
      <c r="J7" s="422" t="s">
        <v>264</v>
      </c>
      <c r="K7" s="422" t="s">
        <v>265</v>
      </c>
      <c r="L7" s="422" t="s">
        <v>269</v>
      </c>
      <c r="M7" s="446" t="s">
        <v>266</v>
      </c>
    </row>
    <row r="8" spans="1:13" ht="21" customHeight="1" thickBot="1">
      <c r="A8" s="322" t="s">
        <v>222</v>
      </c>
      <c r="B8" s="381">
        <f>'kap.01'!$H$41</f>
        <v>108000</v>
      </c>
      <c r="C8" s="381">
        <f>'kap.01'!$I$41</f>
        <v>429520</v>
      </c>
      <c r="D8" s="432">
        <f>B8+C8</f>
        <v>537520</v>
      </c>
      <c r="E8" s="444">
        <f>F8+G8+H8+I8+J8+K8+L8+M8</f>
        <v>537520</v>
      </c>
      <c r="F8" s="423">
        <f>'kap.01'!$J$44</f>
        <v>534700</v>
      </c>
      <c r="G8" s="381"/>
      <c r="H8" s="381"/>
      <c r="I8" s="381"/>
      <c r="J8" s="424"/>
      <c r="K8" s="424"/>
      <c r="L8" s="381">
        <f>'kap.01'!$J$43</f>
        <v>2820</v>
      </c>
      <c r="M8" s="425"/>
    </row>
    <row r="9" spans="1:13" ht="21" customHeight="1" thickBot="1">
      <c r="A9" s="321" t="s">
        <v>223</v>
      </c>
      <c r="B9" s="135">
        <f>'kap.02'!$H$60</f>
        <v>44967.1</v>
      </c>
      <c r="C9" s="135">
        <f>'kap.02'!$I$60</f>
        <v>798585.6</v>
      </c>
      <c r="D9" s="433">
        <f aca="true" t="shared" si="0" ref="D9:D17">B9+C9</f>
        <v>843552.7</v>
      </c>
      <c r="E9" s="444">
        <f aca="true" t="shared" si="1" ref="E9:E18">F9+G9+H9+I9+J9+K9+L9+M9</f>
        <v>843552.7</v>
      </c>
      <c r="F9" s="426">
        <f>'kap.02'!$J$64</f>
        <v>259072.69999999998</v>
      </c>
      <c r="G9" s="135">
        <f>'kap.02'!$J$63</f>
        <v>1880</v>
      </c>
      <c r="H9" s="135">
        <f>'kap.02'!$J$62</f>
        <v>582600</v>
      </c>
      <c r="I9" s="135"/>
      <c r="J9" s="128"/>
      <c r="K9" s="128"/>
      <c r="L9" s="128"/>
      <c r="M9" s="427"/>
    </row>
    <row r="10" spans="1:13" ht="21" customHeight="1" thickBot="1">
      <c r="A10" s="321" t="s">
        <v>224</v>
      </c>
      <c r="B10" s="135">
        <f>'kap.03'!$H$53</f>
        <v>70083.2</v>
      </c>
      <c r="C10" s="135">
        <f>'kap.03'!$I$53</f>
        <v>1580184.8</v>
      </c>
      <c r="D10" s="433">
        <f t="shared" si="0"/>
        <v>1650268</v>
      </c>
      <c r="E10" s="444">
        <f t="shared" si="1"/>
        <v>1650268</v>
      </c>
      <c r="F10" s="426">
        <f>'kap.03'!$J$58</f>
        <v>779078.4</v>
      </c>
      <c r="G10" s="135"/>
      <c r="H10" s="367">
        <f>'kap.03'!$J$57</f>
        <v>60365</v>
      </c>
      <c r="I10" s="135"/>
      <c r="J10" s="135">
        <f>'kap.03'!$J$55</f>
        <v>810640</v>
      </c>
      <c r="K10" s="135">
        <f>'kap.03'!$J$56</f>
        <v>184.6</v>
      </c>
      <c r="L10" s="128"/>
      <c r="M10" s="427"/>
    </row>
    <row r="11" spans="1:13" ht="21" customHeight="1" thickBot="1">
      <c r="A11" s="321" t="s">
        <v>73</v>
      </c>
      <c r="B11" s="135">
        <f>'kap.04'!$H$29</f>
        <v>9550</v>
      </c>
      <c r="C11" s="135">
        <f>'kap.04'!$I$29</f>
        <v>106693</v>
      </c>
      <c r="D11" s="433">
        <f t="shared" si="0"/>
        <v>116243</v>
      </c>
      <c r="E11" s="444">
        <f t="shared" si="1"/>
        <v>116243</v>
      </c>
      <c r="F11" s="426">
        <f>'kap.04'!$J$32</f>
        <v>18902</v>
      </c>
      <c r="G11" s="128"/>
      <c r="H11" s="135"/>
      <c r="I11" s="135"/>
      <c r="J11" s="128"/>
      <c r="K11" s="128"/>
      <c r="L11" s="128"/>
      <c r="M11" s="359">
        <f>'kap.04'!$J$31</f>
        <v>97341</v>
      </c>
    </row>
    <row r="12" spans="1:13" ht="21" customHeight="1" thickBot="1">
      <c r="A12" s="321" t="s">
        <v>225</v>
      </c>
      <c r="B12" s="135">
        <f>'kap.05'!$H$20</f>
        <v>299</v>
      </c>
      <c r="C12" s="135">
        <f>'kap.05'!$I$20</f>
        <v>72694</v>
      </c>
      <c r="D12" s="433">
        <f t="shared" si="0"/>
        <v>72993</v>
      </c>
      <c r="E12" s="444">
        <f t="shared" si="1"/>
        <v>72993</v>
      </c>
      <c r="F12" s="426">
        <f>'kap.05'!$J$20</f>
        <v>72993</v>
      </c>
      <c r="G12" s="135"/>
      <c r="H12" s="135"/>
      <c r="I12" s="135"/>
      <c r="J12" s="128"/>
      <c r="K12" s="128"/>
      <c r="L12" s="128"/>
      <c r="M12" s="427"/>
    </row>
    <row r="13" spans="1:13" ht="21" customHeight="1" thickBot="1">
      <c r="A13" s="321" t="s">
        <v>226</v>
      </c>
      <c r="B13" s="135">
        <f>'kap.06'!$H$22</f>
        <v>16600</v>
      </c>
      <c r="C13" s="135">
        <f>'kap.06'!$I$22</f>
        <v>397912</v>
      </c>
      <c r="D13" s="433">
        <f t="shared" si="0"/>
        <v>414512</v>
      </c>
      <c r="E13" s="444">
        <f t="shared" si="1"/>
        <v>414512</v>
      </c>
      <c r="F13" s="426">
        <f>'kap.06'!$J$25</f>
        <v>320012</v>
      </c>
      <c r="G13" s="135"/>
      <c r="H13" s="135"/>
      <c r="I13" s="135"/>
      <c r="J13" s="128"/>
      <c r="K13" s="128"/>
      <c r="L13" s="128"/>
      <c r="M13" s="359">
        <f>'kap.06'!$J$24</f>
        <v>94500</v>
      </c>
    </row>
    <row r="14" spans="1:13" ht="21" customHeight="1" thickBot="1">
      <c r="A14" s="321" t="s">
        <v>27</v>
      </c>
      <c r="B14" s="135">
        <f>'kap.07'!$H$14</f>
        <v>0</v>
      </c>
      <c r="C14" s="135">
        <f>'kap.07'!$I$14</f>
        <v>45773.4</v>
      </c>
      <c r="D14" s="433">
        <f t="shared" si="0"/>
        <v>45773.4</v>
      </c>
      <c r="E14" s="444">
        <f t="shared" si="1"/>
        <v>45773.4</v>
      </c>
      <c r="F14" s="426">
        <f>'kap.07'!$J$14</f>
        <v>45773.4</v>
      </c>
      <c r="G14" s="128"/>
      <c r="H14" s="135"/>
      <c r="I14" s="135"/>
      <c r="J14" s="128"/>
      <c r="K14" s="128"/>
      <c r="L14" s="128"/>
      <c r="M14" s="427"/>
    </row>
    <row r="15" spans="1:13" ht="21" customHeight="1" thickBot="1">
      <c r="A15" s="321" t="s">
        <v>35</v>
      </c>
      <c r="B15" s="135">
        <f>'kap.08'!$H$15</f>
        <v>25000</v>
      </c>
      <c r="C15" s="135">
        <f>'kap.08'!$I$15</f>
        <v>282220</v>
      </c>
      <c r="D15" s="433">
        <f t="shared" si="0"/>
        <v>307220</v>
      </c>
      <c r="E15" s="444">
        <f t="shared" si="1"/>
        <v>307220</v>
      </c>
      <c r="F15" s="426">
        <f>'kap.08'!$J$15</f>
        <v>307220</v>
      </c>
      <c r="G15" s="135"/>
      <c r="H15" s="135"/>
      <c r="I15" s="135"/>
      <c r="J15" s="128"/>
      <c r="K15" s="128"/>
      <c r="L15" s="128"/>
      <c r="M15" s="427"/>
    </row>
    <row r="16" spans="1:13" ht="21" customHeight="1" thickBot="1">
      <c r="A16" s="321" t="s">
        <v>227</v>
      </c>
      <c r="B16" s="135">
        <f>'kap.09'!$H$31</f>
        <v>179760</v>
      </c>
      <c r="C16" s="135">
        <f>'kap.09'!$I$31</f>
        <v>8952</v>
      </c>
      <c r="D16" s="433">
        <f t="shared" si="0"/>
        <v>188712</v>
      </c>
      <c r="E16" s="444">
        <f t="shared" si="1"/>
        <v>188712</v>
      </c>
      <c r="F16" s="426">
        <f>'kap.09'!$J$34</f>
        <v>184712</v>
      </c>
      <c r="G16" s="135"/>
      <c r="H16" s="135"/>
      <c r="I16" s="135">
        <f>'kap.09'!$J$33</f>
        <v>4000</v>
      </c>
      <c r="J16" s="128"/>
      <c r="K16" s="128"/>
      <c r="L16" s="128"/>
      <c r="M16" s="427"/>
    </row>
    <row r="17" spans="1:13" ht="21" customHeight="1" thickBot="1">
      <c r="A17" s="324" t="s">
        <v>228</v>
      </c>
      <c r="B17" s="256">
        <v>0</v>
      </c>
      <c r="C17" s="256">
        <v>0</v>
      </c>
      <c r="D17" s="434">
        <f t="shared" si="0"/>
        <v>0</v>
      </c>
      <c r="E17" s="444">
        <f t="shared" si="1"/>
        <v>0</v>
      </c>
      <c r="F17" s="428">
        <v>0</v>
      </c>
      <c r="G17" s="256"/>
      <c r="H17" s="256"/>
      <c r="I17" s="256"/>
      <c r="J17" s="300"/>
      <c r="K17" s="300"/>
      <c r="L17" s="300"/>
      <c r="M17" s="429"/>
    </row>
    <row r="18" spans="1:13" ht="21" customHeight="1" thickBot="1">
      <c r="A18" s="325" t="s">
        <v>10</v>
      </c>
      <c r="B18" s="413">
        <f>B8+B9+B10+B11+B12+B13+B14+B15+B16</f>
        <v>454259.3</v>
      </c>
      <c r="C18" s="413">
        <f>C8+C9+C10+C11+C12+C13+C14+C15+C16</f>
        <v>3722534.8000000003</v>
      </c>
      <c r="D18" s="435">
        <f>D8+D9+D10+D11+D12+D13+D14+D15+D16</f>
        <v>4176794.1</v>
      </c>
      <c r="E18" s="445">
        <f t="shared" si="1"/>
        <v>4176794.1</v>
      </c>
      <c r="F18" s="430">
        <f aca="true" t="shared" si="2" ref="F18:M18">SUM(F8:F17)</f>
        <v>2522463.5</v>
      </c>
      <c r="G18" s="413">
        <f t="shared" si="2"/>
        <v>1880</v>
      </c>
      <c r="H18" s="413">
        <f t="shared" si="2"/>
        <v>642965</v>
      </c>
      <c r="I18" s="421">
        <f t="shared" si="2"/>
        <v>4000</v>
      </c>
      <c r="J18" s="437">
        <f t="shared" si="2"/>
        <v>810640</v>
      </c>
      <c r="K18" s="436">
        <f t="shared" si="2"/>
        <v>184.6</v>
      </c>
      <c r="L18" s="413">
        <f t="shared" si="2"/>
        <v>2820</v>
      </c>
      <c r="M18" s="414">
        <f t="shared" si="2"/>
        <v>191841</v>
      </c>
    </row>
    <row r="19" spans="6:8" ht="12.75">
      <c r="F19" s="123" t="s">
        <v>12</v>
      </c>
      <c r="G19" s="441" t="s">
        <v>280</v>
      </c>
      <c r="H19" s="123"/>
    </row>
    <row r="20" spans="6:8" ht="12.75">
      <c r="F20" s="123" t="s">
        <v>253</v>
      </c>
      <c r="G20" s="441" t="s">
        <v>281</v>
      </c>
      <c r="H20" s="123"/>
    </row>
    <row r="21" spans="6:8" ht="12.75">
      <c r="F21" s="441" t="s">
        <v>252</v>
      </c>
      <c r="G21" s="441" t="s">
        <v>282</v>
      </c>
      <c r="H21" s="123"/>
    </row>
    <row r="22" spans="6:8" ht="12.75">
      <c r="F22" s="441" t="s">
        <v>158</v>
      </c>
      <c r="G22" s="441" t="s">
        <v>283</v>
      </c>
      <c r="H22" s="123"/>
    </row>
    <row r="23" spans="6:8" ht="12.75">
      <c r="F23" s="441" t="s">
        <v>260</v>
      </c>
      <c r="G23" s="441" t="s">
        <v>288</v>
      </c>
      <c r="H23" s="123"/>
    </row>
    <row r="24" spans="6:8" ht="12.75">
      <c r="F24" s="441" t="s">
        <v>87</v>
      </c>
      <c r="G24" s="441" t="s">
        <v>284</v>
      </c>
      <c r="H24" s="123"/>
    </row>
    <row r="25" spans="6:8" ht="12.75">
      <c r="F25" s="441" t="s">
        <v>154</v>
      </c>
      <c r="G25" s="441" t="s">
        <v>285</v>
      </c>
      <c r="H25" s="123"/>
    </row>
    <row r="26" spans="6:8" ht="12.75">
      <c r="F26" s="441" t="s">
        <v>255</v>
      </c>
      <c r="G26" s="441" t="s">
        <v>286</v>
      </c>
      <c r="H26" s="123"/>
    </row>
    <row r="27" spans="6:8" ht="12.75">
      <c r="F27" s="441" t="s">
        <v>41</v>
      </c>
      <c r="G27" s="441" t="s">
        <v>287</v>
      </c>
      <c r="H27" s="123"/>
    </row>
    <row r="28" spans="2:7" ht="12.75">
      <c r="B28" s="441"/>
      <c r="C28" s="441"/>
      <c r="D28" s="123"/>
      <c r="F28" s="441"/>
      <c r="G28" s="441"/>
    </row>
    <row r="29" s="485" customFormat="1" ht="12.75">
      <c r="A29" s="484" t="s">
        <v>317</v>
      </c>
    </row>
  </sheetData>
  <mergeCells count="3">
    <mergeCell ref="F6:M6"/>
    <mergeCell ref="E5:M5"/>
    <mergeCell ref="A3:M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14" sqref="C14"/>
    </sheetView>
  </sheetViews>
  <sheetFormatPr defaultColWidth="9.00390625" defaultRowHeight="12.75"/>
  <cols>
    <col min="2" max="2" width="26.375" style="0" customWidth="1"/>
    <col min="7" max="7" width="31.875" style="0" customWidth="1"/>
    <col min="8" max="8" width="10.75390625" style="0" customWidth="1"/>
    <col min="9" max="9" width="11.25390625" style="0" customWidth="1"/>
    <col min="10" max="10" width="10.75390625" style="0" customWidth="1"/>
  </cols>
  <sheetData>
    <row r="1" spans="1:10" ht="18">
      <c r="A1" s="497" t="s">
        <v>26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3.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thickBot="1">
      <c r="A3" s="115" t="s">
        <v>0</v>
      </c>
      <c r="B3" s="116" t="s">
        <v>1</v>
      </c>
      <c r="C3" s="117" t="s">
        <v>2</v>
      </c>
      <c r="D3" s="118" t="s">
        <v>3</v>
      </c>
      <c r="E3" s="117" t="s">
        <v>12</v>
      </c>
      <c r="F3" s="117" t="s">
        <v>4</v>
      </c>
      <c r="G3" s="118" t="s">
        <v>5</v>
      </c>
      <c r="H3" s="119"/>
      <c r="I3" s="120" t="s">
        <v>6</v>
      </c>
      <c r="J3" s="121"/>
    </row>
    <row r="4" spans="1:10" ht="13.5" thickBot="1">
      <c r="A4" s="268"/>
      <c r="B4" s="269" t="s">
        <v>7</v>
      </c>
      <c r="C4" s="270"/>
      <c r="D4" s="271"/>
      <c r="E4" s="270"/>
      <c r="F4" s="270"/>
      <c r="G4" s="271"/>
      <c r="H4" s="272" t="s">
        <v>8</v>
      </c>
      <c r="I4" s="120" t="s">
        <v>9</v>
      </c>
      <c r="J4" s="272" t="s">
        <v>10</v>
      </c>
    </row>
    <row r="5" spans="1:10" ht="12.75">
      <c r="A5" s="404" t="s">
        <v>222</v>
      </c>
      <c r="B5" s="403" t="s">
        <v>271</v>
      </c>
      <c r="C5" s="260">
        <v>6171</v>
      </c>
      <c r="D5" s="260">
        <v>5137</v>
      </c>
      <c r="E5" s="260"/>
      <c r="F5" s="260"/>
      <c r="G5" s="403" t="s">
        <v>272</v>
      </c>
      <c r="H5" s="267">
        <v>6500</v>
      </c>
      <c r="I5" s="267"/>
      <c r="J5" s="267">
        <f aca="true" t="shared" si="0" ref="J5:J14">SUM(H5:I5)</f>
        <v>6500</v>
      </c>
    </row>
    <row r="6" spans="1:10" ht="12.75">
      <c r="A6" s="438" t="s">
        <v>222</v>
      </c>
      <c r="B6" s="439" t="s">
        <v>271</v>
      </c>
      <c r="C6" s="258">
        <v>6171</v>
      </c>
      <c r="D6" s="258">
        <v>5139</v>
      </c>
      <c r="E6" s="258"/>
      <c r="F6" s="258"/>
      <c r="G6" s="439" t="s">
        <v>273</v>
      </c>
      <c r="H6" s="262">
        <v>11700</v>
      </c>
      <c r="I6" s="262"/>
      <c r="J6" s="262">
        <f t="shared" si="0"/>
        <v>11700</v>
      </c>
    </row>
    <row r="7" spans="1:10" ht="12.75">
      <c r="A7" s="438" t="s">
        <v>222</v>
      </c>
      <c r="B7" s="439" t="s">
        <v>271</v>
      </c>
      <c r="C7" s="258">
        <v>6171</v>
      </c>
      <c r="D7" s="258">
        <v>5169</v>
      </c>
      <c r="E7" s="258"/>
      <c r="F7" s="258"/>
      <c r="G7" s="439" t="s">
        <v>274</v>
      </c>
      <c r="H7" s="262">
        <v>5000</v>
      </c>
      <c r="I7" s="262"/>
      <c r="J7" s="262">
        <f t="shared" si="0"/>
        <v>5000</v>
      </c>
    </row>
    <row r="8" spans="1:10" ht="12.75">
      <c r="A8" s="438" t="s">
        <v>222</v>
      </c>
      <c r="B8" s="439" t="s">
        <v>271</v>
      </c>
      <c r="C8" s="258">
        <v>6171</v>
      </c>
      <c r="D8" s="258">
        <v>6122</v>
      </c>
      <c r="E8" s="258"/>
      <c r="F8" s="258">
        <v>6567</v>
      </c>
      <c r="G8" s="439" t="s">
        <v>275</v>
      </c>
      <c r="H8" s="262"/>
      <c r="I8" s="262">
        <v>1007</v>
      </c>
      <c r="J8" s="262">
        <f t="shared" si="0"/>
        <v>1007</v>
      </c>
    </row>
    <row r="9" spans="1:10" ht="12.75">
      <c r="A9" s="438" t="s">
        <v>222</v>
      </c>
      <c r="B9" s="439" t="s">
        <v>271</v>
      </c>
      <c r="C9" s="258">
        <v>6171</v>
      </c>
      <c r="D9" s="258">
        <v>6122</v>
      </c>
      <c r="E9" s="258"/>
      <c r="F9" s="258">
        <v>5778</v>
      </c>
      <c r="G9" s="439" t="s">
        <v>277</v>
      </c>
      <c r="H9" s="262"/>
      <c r="I9" s="262">
        <v>745</v>
      </c>
      <c r="J9" s="262">
        <f>SUM(H9:I9)</f>
        <v>745</v>
      </c>
    </row>
    <row r="10" spans="1:10" ht="12.75">
      <c r="A10" s="438" t="s">
        <v>222</v>
      </c>
      <c r="B10" s="439" t="s">
        <v>271</v>
      </c>
      <c r="C10" s="258">
        <v>6171</v>
      </c>
      <c r="D10" s="258">
        <v>6121</v>
      </c>
      <c r="E10" s="258"/>
      <c r="F10" s="258">
        <v>8077</v>
      </c>
      <c r="G10" s="439" t="s">
        <v>293</v>
      </c>
      <c r="H10" s="262"/>
      <c r="I10" s="262">
        <v>700</v>
      </c>
      <c r="J10" s="262">
        <f>SUM(H10:I10)</f>
        <v>700</v>
      </c>
    </row>
    <row r="11" spans="1:10" ht="12.75">
      <c r="A11" s="438" t="s">
        <v>222</v>
      </c>
      <c r="B11" s="439" t="s">
        <v>271</v>
      </c>
      <c r="C11" s="258">
        <v>6171</v>
      </c>
      <c r="D11" s="258">
        <v>6123</v>
      </c>
      <c r="E11" s="258"/>
      <c r="F11" s="258">
        <v>6104</v>
      </c>
      <c r="G11" s="439" t="s">
        <v>295</v>
      </c>
      <c r="H11" s="262"/>
      <c r="I11" s="262">
        <v>3000</v>
      </c>
      <c r="J11" s="262">
        <f>SUM(H11:I11)</f>
        <v>3000</v>
      </c>
    </row>
    <row r="12" spans="1:10" ht="12.75">
      <c r="A12" s="438" t="s">
        <v>222</v>
      </c>
      <c r="B12" s="439" t="s">
        <v>271</v>
      </c>
      <c r="C12" s="258">
        <v>6171</v>
      </c>
      <c r="D12" s="258">
        <v>6121</v>
      </c>
      <c r="E12" s="258"/>
      <c r="F12" s="258">
        <v>8076</v>
      </c>
      <c r="G12" s="439" t="s">
        <v>294</v>
      </c>
      <c r="H12" s="262"/>
      <c r="I12" s="262">
        <v>3000</v>
      </c>
      <c r="J12" s="262">
        <f>SUM(H12:I12)</f>
        <v>3000</v>
      </c>
    </row>
    <row r="13" spans="1:10" ht="12.75">
      <c r="A13" s="438" t="s">
        <v>279</v>
      </c>
      <c r="B13" s="439" t="s">
        <v>271</v>
      </c>
      <c r="C13" s="258">
        <v>6171</v>
      </c>
      <c r="D13" s="258">
        <v>6122</v>
      </c>
      <c r="E13" s="258"/>
      <c r="F13" s="258">
        <v>4986</v>
      </c>
      <c r="G13" s="439" t="s">
        <v>276</v>
      </c>
      <c r="H13" s="262"/>
      <c r="I13" s="262">
        <v>500</v>
      </c>
      <c r="J13" s="262">
        <f t="shared" si="0"/>
        <v>500</v>
      </c>
    </row>
    <row r="14" spans="1:10" ht="12.75">
      <c r="A14" s="440" t="s">
        <v>222</v>
      </c>
      <c r="B14" s="482" t="s">
        <v>278</v>
      </c>
      <c r="C14" s="405"/>
      <c r="D14" s="405"/>
      <c r="E14" s="405"/>
      <c r="F14" s="405"/>
      <c r="G14" s="405"/>
      <c r="H14" s="406">
        <f>SUM(H5:H13)</f>
        <v>23200</v>
      </c>
      <c r="I14" s="406">
        <f>SUM(I5:I13)</f>
        <v>8952</v>
      </c>
      <c r="J14" s="406">
        <f t="shared" si="0"/>
        <v>32152</v>
      </c>
    </row>
    <row r="15" spans="1:10" ht="12.75">
      <c r="A15" s="438"/>
      <c r="B15" s="402"/>
      <c r="C15" s="402"/>
      <c r="D15" s="402"/>
      <c r="E15" s="402"/>
      <c r="F15" s="402"/>
      <c r="G15" s="402"/>
      <c r="H15" s="262"/>
      <c r="I15" s="262"/>
      <c r="J15" s="262"/>
    </row>
    <row r="16" spans="1:10" ht="12.75">
      <c r="A16" s="438" t="s">
        <v>223</v>
      </c>
      <c r="B16" s="439" t="s">
        <v>256</v>
      </c>
      <c r="C16" s="258">
        <v>6171</v>
      </c>
      <c r="D16" s="258">
        <v>5901</v>
      </c>
      <c r="E16" s="258"/>
      <c r="F16" s="258"/>
      <c r="G16" s="439" t="s">
        <v>257</v>
      </c>
      <c r="H16" s="262">
        <v>145000</v>
      </c>
      <c r="I16" s="262"/>
      <c r="J16" s="262">
        <f>SUM(H16:I16)</f>
        <v>145000</v>
      </c>
    </row>
    <row r="17" spans="1:10" ht="12.75">
      <c r="A17" s="440" t="s">
        <v>223</v>
      </c>
      <c r="B17" s="482" t="s">
        <v>258</v>
      </c>
      <c r="C17" s="405"/>
      <c r="D17" s="405"/>
      <c r="E17" s="405"/>
      <c r="F17" s="405"/>
      <c r="G17" s="405"/>
      <c r="H17" s="406">
        <f>SUM(H16)</f>
        <v>145000</v>
      </c>
      <c r="I17" s="406"/>
      <c r="J17" s="406">
        <f>SUM(H17:I17)</f>
        <v>145000</v>
      </c>
    </row>
    <row r="18" spans="1:10" ht="12.75">
      <c r="A18" s="261"/>
      <c r="B18" s="402"/>
      <c r="C18" s="402"/>
      <c r="D18" s="402"/>
      <c r="E18" s="402"/>
      <c r="F18" s="402"/>
      <c r="G18" s="402"/>
      <c r="H18" s="402"/>
      <c r="I18" s="402"/>
      <c r="J18" s="402"/>
    </row>
    <row r="19" spans="1:10" ht="12.75">
      <c r="A19" s="258">
        <v>66</v>
      </c>
      <c r="B19" s="261" t="s">
        <v>200</v>
      </c>
      <c r="C19" s="258">
        <v>6171</v>
      </c>
      <c r="D19" s="258">
        <v>5499</v>
      </c>
      <c r="E19" s="438" t="s">
        <v>260</v>
      </c>
      <c r="F19" s="402"/>
      <c r="G19" s="262" t="s">
        <v>259</v>
      </c>
      <c r="H19" s="262">
        <v>4000</v>
      </c>
      <c r="I19" s="402"/>
      <c r="J19" s="262">
        <f>SUM(H19:I19)</f>
        <v>4000</v>
      </c>
    </row>
    <row r="20" spans="1:10" ht="12.75">
      <c r="A20" s="258">
        <v>66</v>
      </c>
      <c r="B20" s="261" t="s">
        <v>200</v>
      </c>
      <c r="C20" s="258">
        <v>6112</v>
      </c>
      <c r="D20" s="258">
        <v>5492</v>
      </c>
      <c r="E20" s="258"/>
      <c r="F20" s="481"/>
      <c r="G20" s="262" t="s">
        <v>201</v>
      </c>
      <c r="H20" s="262">
        <v>1000</v>
      </c>
      <c r="I20" s="262"/>
      <c r="J20" s="262">
        <f>SUM(H20:I20)</f>
        <v>1000</v>
      </c>
    </row>
    <row r="21" spans="1:10" ht="12.75">
      <c r="A21" s="405">
        <v>66</v>
      </c>
      <c r="B21" s="455" t="s">
        <v>202</v>
      </c>
      <c r="C21" s="405"/>
      <c r="D21" s="405"/>
      <c r="E21" s="405"/>
      <c r="F21" s="155"/>
      <c r="G21" s="155"/>
      <c r="H21" s="406">
        <f>SUM(H19:H20)</f>
        <v>5000</v>
      </c>
      <c r="I21" s="406"/>
      <c r="J21" s="406">
        <f>SUM(H21:I21)</f>
        <v>5000</v>
      </c>
    </row>
    <row r="22" spans="1:10" ht="12.75">
      <c r="A22" s="258"/>
      <c r="B22" s="125"/>
      <c r="C22" s="258"/>
      <c r="D22" s="258"/>
      <c r="E22" s="258"/>
      <c r="F22" s="125"/>
      <c r="G22" s="125"/>
      <c r="H22" s="262"/>
      <c r="I22" s="125"/>
      <c r="J22" s="125"/>
    </row>
    <row r="23" spans="1:10" ht="12.75">
      <c r="A23" s="258">
        <v>51</v>
      </c>
      <c r="B23" s="261" t="s">
        <v>203</v>
      </c>
      <c r="C23" s="258">
        <v>3541</v>
      </c>
      <c r="D23" s="258">
        <v>5229</v>
      </c>
      <c r="E23" s="258"/>
      <c r="F23" s="125"/>
      <c r="G23" s="261" t="s">
        <v>204</v>
      </c>
      <c r="H23" s="262">
        <v>2000</v>
      </c>
      <c r="I23" s="125"/>
      <c r="J23" s="262">
        <f>SUM(H23:I23)</f>
        <v>2000</v>
      </c>
    </row>
    <row r="24" spans="1:10" ht="12.75">
      <c r="A24" s="258">
        <v>51</v>
      </c>
      <c r="B24" s="265" t="s">
        <v>203</v>
      </c>
      <c r="C24" s="258">
        <v>6171</v>
      </c>
      <c r="D24" s="258">
        <v>5492</v>
      </c>
      <c r="E24" s="258"/>
      <c r="F24" s="125"/>
      <c r="G24" s="261" t="s">
        <v>205</v>
      </c>
      <c r="H24" s="262">
        <v>2000</v>
      </c>
      <c r="I24" s="125"/>
      <c r="J24" s="262">
        <f>SUM(H24:I24)</f>
        <v>2000</v>
      </c>
    </row>
    <row r="25" spans="1:10" ht="12.75">
      <c r="A25" s="258">
        <v>51</v>
      </c>
      <c r="B25" s="265" t="s">
        <v>203</v>
      </c>
      <c r="C25" s="483">
        <v>6171</v>
      </c>
      <c r="D25" s="483">
        <v>5169</v>
      </c>
      <c r="E25" s="483"/>
      <c r="F25" s="125"/>
      <c r="G25" s="261" t="s">
        <v>210</v>
      </c>
      <c r="H25" s="262">
        <v>560</v>
      </c>
      <c r="I25" s="125"/>
      <c r="J25" s="262">
        <f>SUM(H25:I25)</f>
        <v>560</v>
      </c>
    </row>
    <row r="26" spans="1:10" ht="12.75">
      <c r="A26" s="405">
        <v>51</v>
      </c>
      <c r="B26" s="455" t="s">
        <v>206</v>
      </c>
      <c r="C26" s="155"/>
      <c r="D26" s="155"/>
      <c r="E26" s="155"/>
      <c r="F26" s="155"/>
      <c r="G26" s="155"/>
      <c r="H26" s="406">
        <f>SUM(H23:H25)</f>
        <v>4560</v>
      </c>
      <c r="I26" s="155"/>
      <c r="J26" s="406">
        <f>SUM(H26:I26)</f>
        <v>4560</v>
      </c>
    </row>
    <row r="27" spans="1:10" ht="12.75">
      <c r="A27" s="447"/>
      <c r="B27" s="448"/>
      <c r="C27" s="449"/>
      <c r="D27" s="449"/>
      <c r="E27" s="449"/>
      <c r="F27" s="449"/>
      <c r="G27" s="449"/>
      <c r="H27" s="450"/>
      <c r="I27" s="449"/>
      <c r="J27" s="450"/>
    </row>
    <row r="28" spans="1:10" ht="12.75">
      <c r="A28" s="451">
        <v>63</v>
      </c>
      <c r="B28" s="452" t="s">
        <v>290</v>
      </c>
      <c r="C28" s="451">
        <v>6171</v>
      </c>
      <c r="D28" s="451">
        <v>5169</v>
      </c>
      <c r="E28" s="452"/>
      <c r="F28" s="452"/>
      <c r="G28" s="452" t="s">
        <v>291</v>
      </c>
      <c r="H28" s="454">
        <v>2000</v>
      </c>
      <c r="I28" s="453"/>
      <c r="J28" s="454">
        <f>SUM(H28:I28)</f>
        <v>2000</v>
      </c>
    </row>
    <row r="29" spans="1:10" ht="12.75">
      <c r="A29" s="405">
        <v>63</v>
      </c>
      <c r="B29" s="455" t="s">
        <v>292</v>
      </c>
      <c r="C29" s="455"/>
      <c r="D29" s="455"/>
      <c r="E29" s="455"/>
      <c r="F29" s="455"/>
      <c r="G29" s="455"/>
      <c r="H29" s="406">
        <f>SUM(H28)</f>
        <v>2000</v>
      </c>
      <c r="I29" s="155"/>
      <c r="J29" s="406">
        <f>SUM(H29:I29)</f>
        <v>2000</v>
      </c>
    </row>
    <row r="30" spans="1:8" ht="13.5" thickBot="1">
      <c r="A30" s="259"/>
      <c r="H30" s="264"/>
    </row>
    <row r="31" spans="1:10" ht="16.5" thickBot="1">
      <c r="A31" s="310"/>
      <c r="B31" s="302" t="s">
        <v>211</v>
      </c>
      <c r="C31" s="263"/>
      <c r="D31" s="263"/>
      <c r="E31" s="263"/>
      <c r="F31" s="263"/>
      <c r="G31" s="263"/>
      <c r="H31" s="311">
        <f>H21+H26+H17+H14+H29</f>
        <v>179760</v>
      </c>
      <c r="I31" s="311">
        <f>I21+I26+I17+I14</f>
        <v>8952</v>
      </c>
      <c r="J31" s="311">
        <f>J21+J26+J17+J14+J29</f>
        <v>188712</v>
      </c>
    </row>
    <row r="32" spans="1:8" ht="13.5" thickBot="1">
      <c r="A32" s="259"/>
      <c r="H32" s="264"/>
    </row>
    <row r="33" spans="1:10" ht="12.75">
      <c r="A33" s="259"/>
      <c r="D33" s="369" t="s">
        <v>251</v>
      </c>
      <c r="E33" s="407" t="s">
        <v>260</v>
      </c>
      <c r="F33" s="355"/>
      <c r="G33" s="355"/>
      <c r="H33" s="408">
        <v>4000</v>
      </c>
      <c r="I33" s="355"/>
      <c r="J33" s="409">
        <f>SUM(H33:I33)</f>
        <v>4000</v>
      </c>
    </row>
    <row r="34" spans="1:10" ht="12.75">
      <c r="A34" s="259"/>
      <c r="D34" s="373"/>
      <c r="E34" s="125" t="s">
        <v>253</v>
      </c>
      <c r="F34" s="125"/>
      <c r="G34" s="125"/>
      <c r="H34" s="262">
        <f>H31-H33</f>
        <v>175760</v>
      </c>
      <c r="I34" s="135">
        <f>I26+I21+I17+I14</f>
        <v>8952</v>
      </c>
      <c r="J34" s="410">
        <f>SUM(H34:I34)</f>
        <v>184712</v>
      </c>
    </row>
    <row r="35" spans="1:10" ht="13.5" thickBot="1">
      <c r="A35" s="259"/>
      <c r="D35" s="375"/>
      <c r="E35" s="362" t="s">
        <v>254</v>
      </c>
      <c r="F35" s="362"/>
      <c r="G35" s="362"/>
      <c r="H35" s="411"/>
      <c r="I35" s="362"/>
      <c r="J35" s="412">
        <f>SUM(J33:J34)</f>
        <v>188712</v>
      </c>
    </row>
    <row r="36" spans="1:8" ht="12.75">
      <c r="A36" s="259"/>
      <c r="H36" s="264"/>
    </row>
    <row r="37" spans="1:8" ht="12.75">
      <c r="A37" s="259"/>
      <c r="H37" s="264"/>
    </row>
    <row r="38" spans="1:8" ht="12.75">
      <c r="A38" s="259"/>
      <c r="H38" s="264"/>
    </row>
    <row r="39" spans="1:8" ht="12.75">
      <c r="A39" s="259"/>
      <c r="H39" s="264"/>
    </row>
    <row r="40" spans="1:8" ht="12.75">
      <c r="A40" s="259"/>
      <c r="H40" s="264"/>
    </row>
    <row r="41" spans="1:8" ht="12.75">
      <c r="A41" s="259"/>
      <c r="H41" s="264"/>
    </row>
    <row r="42" spans="1:8" ht="12.75">
      <c r="A42" s="259"/>
      <c r="H42" s="264"/>
    </row>
    <row r="43" spans="1:8" ht="12.75">
      <c r="A43" s="259"/>
      <c r="H43" s="264"/>
    </row>
    <row r="44" ht="12.75">
      <c r="H44" s="264"/>
    </row>
    <row r="45" ht="12.75">
      <c r="H45" s="245"/>
    </row>
  </sheetData>
  <mergeCells count="1">
    <mergeCell ref="A1:J1"/>
  </mergeCells>
  <printOptions/>
  <pageMargins left="0.75" right="0.36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C34" sqref="C34"/>
    </sheetView>
  </sheetViews>
  <sheetFormatPr defaultColWidth="9.00390625" defaultRowHeight="12.75"/>
  <cols>
    <col min="2" max="2" width="19.75390625" style="0" customWidth="1"/>
    <col min="7" max="7" width="30.625" style="0" customWidth="1"/>
    <col min="8" max="8" width="11.75390625" style="0" customWidth="1"/>
    <col min="9" max="9" width="11.125" style="0" customWidth="1"/>
    <col min="10" max="10" width="11.00390625" style="0" customWidth="1"/>
  </cols>
  <sheetData>
    <row r="1" spans="1:10" ht="27.75" customHeight="1">
      <c r="A1" s="490" t="s">
        <v>18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0</v>
      </c>
      <c r="B3" s="3" t="s">
        <v>1</v>
      </c>
      <c r="C3" s="4" t="s">
        <v>2</v>
      </c>
      <c r="D3" s="5" t="s">
        <v>3</v>
      </c>
      <c r="E3" s="4" t="s">
        <v>12</v>
      </c>
      <c r="F3" s="4" t="s">
        <v>4</v>
      </c>
      <c r="G3" s="4" t="s">
        <v>5</v>
      </c>
      <c r="H3" s="6"/>
      <c r="I3" s="7" t="s">
        <v>6</v>
      </c>
      <c r="J3" s="8"/>
    </row>
    <row r="4" spans="1:10" ht="13.5" thickBot="1">
      <c r="A4" s="242"/>
      <c r="B4" s="243" t="s">
        <v>7</v>
      </c>
      <c r="C4" s="9"/>
      <c r="D4" s="244"/>
      <c r="E4" s="9"/>
      <c r="F4" s="9"/>
      <c r="G4" s="9"/>
      <c r="H4" s="10" t="s">
        <v>8</v>
      </c>
      <c r="I4" s="7" t="s">
        <v>9</v>
      </c>
      <c r="J4" s="10" t="s">
        <v>10</v>
      </c>
    </row>
    <row r="5" spans="1:10" ht="12.75">
      <c r="A5" s="176">
        <v>21</v>
      </c>
      <c r="B5" s="175" t="s">
        <v>145</v>
      </c>
      <c r="C5" s="176">
        <v>3633</v>
      </c>
      <c r="D5" s="176">
        <v>6121</v>
      </c>
      <c r="E5" s="176"/>
      <c r="F5" s="177">
        <v>13</v>
      </c>
      <c r="G5" s="175" t="s">
        <v>167</v>
      </c>
      <c r="H5" s="246"/>
      <c r="I5" s="178">
        <v>2030</v>
      </c>
      <c r="J5" s="178">
        <f aca="true" t="shared" si="0" ref="J5:J38">SUM(H5:I5)</f>
        <v>2030</v>
      </c>
    </row>
    <row r="6" spans="1:10" ht="12.75">
      <c r="A6" s="179">
        <v>21</v>
      </c>
      <c r="B6" s="180" t="s">
        <v>145</v>
      </c>
      <c r="C6" s="179">
        <v>3639</v>
      </c>
      <c r="D6" s="179">
        <v>6130</v>
      </c>
      <c r="E6" s="125"/>
      <c r="F6" s="247">
        <v>16</v>
      </c>
      <c r="G6" s="180" t="s">
        <v>168</v>
      </c>
      <c r="H6" s="248"/>
      <c r="I6" s="181">
        <v>10000</v>
      </c>
      <c r="J6" s="135">
        <f t="shared" si="0"/>
        <v>10000</v>
      </c>
    </row>
    <row r="7" spans="1:10" ht="12.75">
      <c r="A7" s="179">
        <v>21</v>
      </c>
      <c r="B7" s="180" t="s">
        <v>145</v>
      </c>
      <c r="C7" s="179">
        <v>3612</v>
      </c>
      <c r="D7" s="179">
        <v>6121</v>
      </c>
      <c r="E7" s="125"/>
      <c r="F7" s="247">
        <v>90</v>
      </c>
      <c r="G7" s="180" t="s">
        <v>169</v>
      </c>
      <c r="H7" s="248"/>
      <c r="I7" s="181">
        <v>15500</v>
      </c>
      <c r="J7" s="135">
        <f t="shared" si="0"/>
        <v>15500</v>
      </c>
    </row>
    <row r="8" spans="1:10" ht="12.75">
      <c r="A8" s="179">
        <v>21</v>
      </c>
      <c r="B8" s="180" t="s">
        <v>145</v>
      </c>
      <c r="C8" s="179">
        <v>3633</v>
      </c>
      <c r="D8" s="179">
        <v>6121</v>
      </c>
      <c r="E8" s="125"/>
      <c r="F8" s="247">
        <v>93</v>
      </c>
      <c r="G8" s="180" t="s">
        <v>173</v>
      </c>
      <c r="H8" s="248"/>
      <c r="I8" s="181">
        <v>11254</v>
      </c>
      <c r="J8" s="135">
        <f t="shared" si="0"/>
        <v>11254</v>
      </c>
    </row>
    <row r="9" spans="1:10" ht="12.75">
      <c r="A9" s="179">
        <v>21</v>
      </c>
      <c r="B9" s="180" t="s">
        <v>145</v>
      </c>
      <c r="C9" s="179">
        <v>3633</v>
      </c>
      <c r="D9" s="179">
        <v>6121</v>
      </c>
      <c r="E9" s="125"/>
      <c r="F9" s="247">
        <v>102</v>
      </c>
      <c r="G9" s="180" t="s">
        <v>174</v>
      </c>
      <c r="H9" s="248"/>
      <c r="I9" s="181">
        <v>1320</v>
      </c>
      <c r="J9" s="135">
        <f t="shared" si="0"/>
        <v>1320</v>
      </c>
    </row>
    <row r="10" spans="1:10" ht="12.75">
      <c r="A10" s="179">
        <v>21</v>
      </c>
      <c r="B10" s="180" t="s">
        <v>145</v>
      </c>
      <c r="C10" s="179">
        <v>3612</v>
      </c>
      <c r="D10" s="179">
        <v>6121</v>
      </c>
      <c r="E10" s="125"/>
      <c r="F10" s="247">
        <v>107</v>
      </c>
      <c r="G10" s="180" t="s">
        <v>175</v>
      </c>
      <c r="H10" s="248"/>
      <c r="I10" s="181">
        <v>20000</v>
      </c>
      <c r="J10" s="135">
        <f t="shared" si="0"/>
        <v>20000</v>
      </c>
    </row>
    <row r="11" spans="1:10" ht="12.75">
      <c r="A11" s="179">
        <v>21</v>
      </c>
      <c r="B11" s="180" t="s">
        <v>145</v>
      </c>
      <c r="C11" s="179">
        <v>3612</v>
      </c>
      <c r="D11" s="179">
        <v>6121</v>
      </c>
      <c r="E11" s="125"/>
      <c r="F11" s="247">
        <v>111</v>
      </c>
      <c r="G11" s="180" t="s">
        <v>176</v>
      </c>
      <c r="H11" s="248"/>
      <c r="I11" s="181">
        <v>2200</v>
      </c>
      <c r="J11" s="135">
        <f t="shared" si="0"/>
        <v>2200</v>
      </c>
    </row>
    <row r="12" spans="1:10" ht="12.75">
      <c r="A12" s="179">
        <v>21</v>
      </c>
      <c r="B12" s="180" t="s">
        <v>145</v>
      </c>
      <c r="C12" s="179">
        <v>3612</v>
      </c>
      <c r="D12" s="179">
        <v>6121</v>
      </c>
      <c r="E12" s="125"/>
      <c r="F12" s="247">
        <v>112</v>
      </c>
      <c r="G12" s="180" t="s">
        <v>177</v>
      </c>
      <c r="H12" s="248"/>
      <c r="I12" s="181">
        <v>17000</v>
      </c>
      <c r="J12" s="135">
        <f t="shared" si="0"/>
        <v>17000</v>
      </c>
    </row>
    <row r="13" spans="1:10" ht="12.75">
      <c r="A13" s="179">
        <v>21</v>
      </c>
      <c r="B13" s="180" t="s">
        <v>145</v>
      </c>
      <c r="C13" s="179">
        <v>3633</v>
      </c>
      <c r="D13" s="179">
        <v>6121</v>
      </c>
      <c r="E13" s="125"/>
      <c r="F13" s="247">
        <v>132</v>
      </c>
      <c r="G13" s="180" t="s">
        <v>178</v>
      </c>
      <c r="H13" s="248"/>
      <c r="I13" s="181">
        <v>13240</v>
      </c>
      <c r="J13" s="135">
        <f t="shared" si="0"/>
        <v>13240</v>
      </c>
    </row>
    <row r="14" spans="1:10" ht="12.75">
      <c r="A14" s="179">
        <v>21</v>
      </c>
      <c r="B14" s="180" t="s">
        <v>145</v>
      </c>
      <c r="C14" s="179">
        <v>3633</v>
      </c>
      <c r="D14" s="179">
        <v>6121</v>
      </c>
      <c r="E14" s="125"/>
      <c r="F14" s="247">
        <v>137</v>
      </c>
      <c r="G14" s="180" t="s">
        <v>179</v>
      </c>
      <c r="H14" s="248"/>
      <c r="I14" s="181">
        <v>17000</v>
      </c>
      <c r="J14" s="135">
        <f t="shared" si="0"/>
        <v>17000</v>
      </c>
    </row>
    <row r="15" spans="1:10" ht="12.75">
      <c r="A15" s="179">
        <v>21</v>
      </c>
      <c r="B15" s="180" t="s">
        <v>145</v>
      </c>
      <c r="C15" s="179">
        <v>3612</v>
      </c>
      <c r="D15" s="179">
        <v>6121</v>
      </c>
      <c r="E15" s="125"/>
      <c r="F15" s="247">
        <v>164</v>
      </c>
      <c r="G15" s="180" t="s">
        <v>180</v>
      </c>
      <c r="H15" s="248"/>
      <c r="I15" s="181">
        <v>49900</v>
      </c>
      <c r="J15" s="135">
        <f t="shared" si="0"/>
        <v>49900</v>
      </c>
    </row>
    <row r="16" spans="1:10" ht="12.75">
      <c r="A16" s="179">
        <v>21</v>
      </c>
      <c r="B16" s="180" t="s">
        <v>145</v>
      </c>
      <c r="C16" s="179">
        <v>3612</v>
      </c>
      <c r="D16" s="179">
        <v>6121</v>
      </c>
      <c r="E16" s="125"/>
      <c r="F16" s="247">
        <v>184</v>
      </c>
      <c r="G16" s="180" t="s">
        <v>181</v>
      </c>
      <c r="H16" s="248"/>
      <c r="I16" s="181">
        <v>5000</v>
      </c>
      <c r="J16" s="135">
        <f t="shared" si="0"/>
        <v>5000</v>
      </c>
    </row>
    <row r="17" spans="1:10" ht="12.75">
      <c r="A17" s="179">
        <v>21</v>
      </c>
      <c r="B17" s="180" t="s">
        <v>145</v>
      </c>
      <c r="C17" s="179">
        <v>3612</v>
      </c>
      <c r="D17" s="179">
        <v>6121</v>
      </c>
      <c r="E17" s="125"/>
      <c r="F17" s="247">
        <v>185</v>
      </c>
      <c r="G17" s="180" t="s">
        <v>182</v>
      </c>
      <c r="H17" s="248"/>
      <c r="I17" s="181">
        <v>9970</v>
      </c>
      <c r="J17" s="135">
        <f t="shared" si="0"/>
        <v>9970</v>
      </c>
    </row>
    <row r="18" spans="1:10" ht="12.75">
      <c r="A18" s="179">
        <v>21</v>
      </c>
      <c r="B18" s="180" t="s">
        <v>145</v>
      </c>
      <c r="C18" s="179">
        <v>3612</v>
      </c>
      <c r="D18" s="179">
        <v>6130</v>
      </c>
      <c r="E18" s="125"/>
      <c r="F18" s="247">
        <v>210</v>
      </c>
      <c r="G18" s="180" t="s">
        <v>183</v>
      </c>
      <c r="H18" s="248"/>
      <c r="I18" s="181">
        <v>3080</v>
      </c>
      <c r="J18" s="135">
        <f t="shared" si="0"/>
        <v>3080</v>
      </c>
    </row>
    <row r="19" spans="1:10" ht="12.75">
      <c r="A19" s="179">
        <v>21</v>
      </c>
      <c r="B19" s="180" t="s">
        <v>145</v>
      </c>
      <c r="C19" s="179">
        <v>3633</v>
      </c>
      <c r="D19" s="179">
        <v>6121</v>
      </c>
      <c r="E19" s="125"/>
      <c r="F19" s="247">
        <v>218</v>
      </c>
      <c r="G19" s="180" t="s">
        <v>184</v>
      </c>
      <c r="H19" s="248"/>
      <c r="I19" s="181">
        <v>4300</v>
      </c>
      <c r="J19" s="135">
        <f t="shared" si="0"/>
        <v>4300</v>
      </c>
    </row>
    <row r="20" spans="1:10" ht="12.75">
      <c r="A20" s="179">
        <v>21</v>
      </c>
      <c r="B20" s="180" t="s">
        <v>145</v>
      </c>
      <c r="C20" s="179">
        <v>3612</v>
      </c>
      <c r="D20" s="179">
        <v>6121</v>
      </c>
      <c r="E20" s="125"/>
      <c r="F20" s="247">
        <v>230</v>
      </c>
      <c r="G20" s="180" t="s">
        <v>185</v>
      </c>
      <c r="H20" s="248"/>
      <c r="I20" s="181">
        <v>8480</v>
      </c>
      <c r="J20" s="135">
        <f t="shared" si="0"/>
        <v>8480</v>
      </c>
    </row>
    <row r="21" spans="1:10" ht="12.75">
      <c r="A21" s="179">
        <v>21</v>
      </c>
      <c r="B21" s="180" t="s">
        <v>145</v>
      </c>
      <c r="C21" s="179">
        <v>3612</v>
      </c>
      <c r="D21" s="179">
        <v>6121</v>
      </c>
      <c r="E21" s="125"/>
      <c r="F21" s="247">
        <v>238</v>
      </c>
      <c r="G21" s="180" t="s">
        <v>186</v>
      </c>
      <c r="H21" s="248"/>
      <c r="I21" s="181">
        <v>900</v>
      </c>
      <c r="J21" s="135">
        <f t="shared" si="0"/>
        <v>900</v>
      </c>
    </row>
    <row r="22" spans="1:10" ht="12.75">
      <c r="A22" s="179">
        <v>21</v>
      </c>
      <c r="B22" s="180" t="s">
        <v>145</v>
      </c>
      <c r="C22" s="179">
        <v>3612</v>
      </c>
      <c r="D22" s="179">
        <v>6121</v>
      </c>
      <c r="E22" s="125"/>
      <c r="F22" s="247">
        <v>241</v>
      </c>
      <c r="G22" s="180" t="s">
        <v>187</v>
      </c>
      <c r="H22" s="248"/>
      <c r="I22" s="181">
        <v>44000</v>
      </c>
      <c r="J22" s="135">
        <f t="shared" si="0"/>
        <v>44000</v>
      </c>
    </row>
    <row r="23" spans="1:10" ht="12.75">
      <c r="A23" s="179">
        <v>21</v>
      </c>
      <c r="B23" s="180" t="s">
        <v>145</v>
      </c>
      <c r="C23" s="179">
        <v>3612</v>
      </c>
      <c r="D23" s="179">
        <v>6121</v>
      </c>
      <c r="E23" s="125"/>
      <c r="F23" s="247">
        <v>244</v>
      </c>
      <c r="G23" s="180" t="s">
        <v>188</v>
      </c>
      <c r="H23" s="248"/>
      <c r="I23" s="181">
        <v>22500</v>
      </c>
      <c r="J23" s="135">
        <f t="shared" si="0"/>
        <v>22500</v>
      </c>
    </row>
    <row r="24" spans="1:10" ht="12.75">
      <c r="A24" s="179">
        <v>21</v>
      </c>
      <c r="B24" s="180" t="s">
        <v>145</v>
      </c>
      <c r="C24" s="179">
        <v>3633</v>
      </c>
      <c r="D24" s="179">
        <v>6121</v>
      </c>
      <c r="E24" s="125"/>
      <c r="F24" s="247">
        <v>245</v>
      </c>
      <c r="G24" s="180" t="s">
        <v>189</v>
      </c>
      <c r="H24" s="248"/>
      <c r="I24" s="181">
        <v>38980</v>
      </c>
      <c r="J24" s="135">
        <f t="shared" si="0"/>
        <v>38980</v>
      </c>
    </row>
    <row r="25" spans="1:10" ht="12.75">
      <c r="A25" s="179">
        <v>21</v>
      </c>
      <c r="B25" s="180" t="s">
        <v>145</v>
      </c>
      <c r="C25" s="179">
        <v>3633</v>
      </c>
      <c r="D25" s="179">
        <v>6121</v>
      </c>
      <c r="E25" s="125"/>
      <c r="F25" s="247">
        <v>3082</v>
      </c>
      <c r="G25" s="180" t="s">
        <v>190</v>
      </c>
      <c r="H25" s="248"/>
      <c r="I25" s="181">
        <v>27880</v>
      </c>
      <c r="J25" s="135">
        <f t="shared" si="0"/>
        <v>27880</v>
      </c>
    </row>
    <row r="26" spans="1:10" ht="12.75">
      <c r="A26" s="179">
        <v>21</v>
      </c>
      <c r="B26" s="180" t="s">
        <v>145</v>
      </c>
      <c r="C26" s="179">
        <v>3633</v>
      </c>
      <c r="D26" s="179">
        <v>6121</v>
      </c>
      <c r="E26" s="125"/>
      <c r="F26" s="247">
        <v>3150</v>
      </c>
      <c r="G26" s="180" t="s">
        <v>191</v>
      </c>
      <c r="H26" s="248"/>
      <c r="I26" s="181">
        <v>1300</v>
      </c>
      <c r="J26" s="135">
        <f t="shared" si="0"/>
        <v>1300</v>
      </c>
    </row>
    <row r="27" spans="1:10" ht="12.75">
      <c r="A27" s="179">
        <v>21</v>
      </c>
      <c r="B27" s="180" t="s">
        <v>145</v>
      </c>
      <c r="C27" s="179">
        <v>3633</v>
      </c>
      <c r="D27" s="179">
        <v>6121</v>
      </c>
      <c r="E27" s="125"/>
      <c r="F27" s="247">
        <v>3151</v>
      </c>
      <c r="G27" s="180" t="s">
        <v>192</v>
      </c>
      <c r="H27" s="248"/>
      <c r="I27" s="181">
        <v>6676</v>
      </c>
      <c r="J27" s="135">
        <f t="shared" si="0"/>
        <v>6676</v>
      </c>
    </row>
    <row r="28" spans="1:10" ht="12.75">
      <c r="A28" s="179">
        <v>21</v>
      </c>
      <c r="B28" s="180" t="s">
        <v>145</v>
      </c>
      <c r="C28" s="179">
        <v>3612</v>
      </c>
      <c r="D28" s="179">
        <v>6130</v>
      </c>
      <c r="E28" s="127" t="s">
        <v>255</v>
      </c>
      <c r="F28" s="247">
        <v>5609</v>
      </c>
      <c r="G28" s="180" t="s">
        <v>193</v>
      </c>
      <c r="H28" s="248"/>
      <c r="I28" s="181">
        <v>2820</v>
      </c>
      <c r="J28" s="135">
        <f t="shared" si="0"/>
        <v>2820</v>
      </c>
    </row>
    <row r="29" spans="1:10" ht="12.75">
      <c r="A29" s="179">
        <v>21</v>
      </c>
      <c r="B29" s="180" t="s">
        <v>145</v>
      </c>
      <c r="C29" s="179">
        <v>3612</v>
      </c>
      <c r="D29" s="179">
        <v>6121</v>
      </c>
      <c r="E29" s="125"/>
      <c r="F29" s="247">
        <v>7026</v>
      </c>
      <c r="G29" s="180" t="s">
        <v>194</v>
      </c>
      <c r="H29" s="249"/>
      <c r="I29" s="181">
        <v>5000</v>
      </c>
      <c r="J29" s="135">
        <f t="shared" si="0"/>
        <v>5000</v>
      </c>
    </row>
    <row r="30" spans="1:10" ht="12.75">
      <c r="A30" s="179">
        <v>21</v>
      </c>
      <c r="B30" s="180" t="s">
        <v>145</v>
      </c>
      <c r="C30" s="179">
        <v>3633</v>
      </c>
      <c r="D30" s="179">
        <v>6121</v>
      </c>
      <c r="E30" s="125"/>
      <c r="F30" s="247">
        <v>7132</v>
      </c>
      <c r="G30" s="180" t="s">
        <v>164</v>
      </c>
      <c r="H30" s="249"/>
      <c r="I30" s="181">
        <v>7360</v>
      </c>
      <c r="J30" s="135">
        <f t="shared" si="0"/>
        <v>7360</v>
      </c>
    </row>
    <row r="31" spans="1:10" ht="12.75">
      <c r="A31" s="179">
        <v>21</v>
      </c>
      <c r="B31" s="180" t="s">
        <v>145</v>
      </c>
      <c r="C31" s="179">
        <v>3633</v>
      </c>
      <c r="D31" s="179">
        <v>6121</v>
      </c>
      <c r="E31" s="125"/>
      <c r="F31" s="247">
        <v>7499</v>
      </c>
      <c r="G31" s="180" t="s">
        <v>195</v>
      </c>
      <c r="H31" s="249"/>
      <c r="I31" s="181">
        <v>16240</v>
      </c>
      <c r="J31" s="135">
        <f t="shared" si="0"/>
        <v>16240</v>
      </c>
    </row>
    <row r="32" spans="1:10" ht="12.75">
      <c r="A32" s="179">
        <v>21</v>
      </c>
      <c r="B32" s="180" t="s">
        <v>145</v>
      </c>
      <c r="C32" s="179">
        <v>3612</v>
      </c>
      <c r="D32" s="179">
        <v>6121</v>
      </c>
      <c r="E32" s="125"/>
      <c r="F32" s="247">
        <v>7501</v>
      </c>
      <c r="G32" s="180" t="s">
        <v>310</v>
      </c>
      <c r="H32" s="249"/>
      <c r="I32" s="181">
        <v>4800</v>
      </c>
      <c r="J32" s="135">
        <f t="shared" si="0"/>
        <v>4800</v>
      </c>
    </row>
    <row r="33" spans="1:10" ht="12.75">
      <c r="A33" s="179">
        <v>21</v>
      </c>
      <c r="B33" s="180" t="s">
        <v>145</v>
      </c>
      <c r="C33" s="179">
        <v>3612</v>
      </c>
      <c r="D33" s="179">
        <v>6121</v>
      </c>
      <c r="E33" s="125"/>
      <c r="F33" s="247">
        <v>7502</v>
      </c>
      <c r="G33" s="180" t="s">
        <v>196</v>
      </c>
      <c r="H33" s="249"/>
      <c r="I33" s="181">
        <v>1800</v>
      </c>
      <c r="J33" s="135">
        <f t="shared" si="0"/>
        <v>1800</v>
      </c>
    </row>
    <row r="34" spans="1:10" ht="12.75">
      <c r="A34" s="179">
        <v>21</v>
      </c>
      <c r="B34" s="180" t="s">
        <v>145</v>
      </c>
      <c r="C34" s="179">
        <v>3633</v>
      </c>
      <c r="D34" s="179">
        <v>6130</v>
      </c>
      <c r="E34" s="125"/>
      <c r="F34" s="247">
        <v>9276</v>
      </c>
      <c r="G34" s="180" t="s">
        <v>197</v>
      </c>
      <c r="H34" s="249"/>
      <c r="I34" s="181">
        <v>36000</v>
      </c>
      <c r="J34" s="135">
        <f t="shared" si="0"/>
        <v>36000</v>
      </c>
    </row>
    <row r="35" spans="1:10" ht="12.75">
      <c r="A35" s="179">
        <v>21</v>
      </c>
      <c r="B35" s="180" t="s">
        <v>145</v>
      </c>
      <c r="C35" s="179">
        <v>3633</v>
      </c>
      <c r="D35" s="179">
        <v>6121</v>
      </c>
      <c r="E35" s="125"/>
      <c r="F35" s="247">
        <v>9534</v>
      </c>
      <c r="G35" s="180" t="s">
        <v>198</v>
      </c>
      <c r="H35" s="249"/>
      <c r="I35" s="181">
        <v>13000</v>
      </c>
      <c r="J35" s="135">
        <f t="shared" si="0"/>
        <v>13000</v>
      </c>
    </row>
    <row r="36" spans="1:18" ht="12.75">
      <c r="A36" s="250">
        <v>21</v>
      </c>
      <c r="B36" s="251" t="s">
        <v>145</v>
      </c>
      <c r="C36" s="250">
        <v>3612</v>
      </c>
      <c r="D36" s="250">
        <v>6121</v>
      </c>
      <c r="E36" s="252"/>
      <c r="F36" s="253">
        <v>9812</v>
      </c>
      <c r="G36" s="251" t="s">
        <v>199</v>
      </c>
      <c r="H36" s="254"/>
      <c r="I36" s="255">
        <v>9990</v>
      </c>
      <c r="J36" s="256">
        <f t="shared" si="0"/>
        <v>9990</v>
      </c>
      <c r="K36" s="245"/>
      <c r="L36" s="245"/>
      <c r="M36" s="245"/>
      <c r="N36" s="245"/>
      <c r="O36" s="245"/>
      <c r="P36" s="245"/>
      <c r="Q36" s="245"/>
      <c r="R36" s="245"/>
    </row>
    <row r="37" spans="1:18" ht="12.75">
      <c r="A37" s="250">
        <v>21</v>
      </c>
      <c r="B37" s="251" t="s">
        <v>145</v>
      </c>
      <c r="C37" s="179">
        <v>2121</v>
      </c>
      <c r="D37" s="179">
        <v>5171</v>
      </c>
      <c r="E37" s="125"/>
      <c r="F37" s="247"/>
      <c r="G37" s="180" t="s">
        <v>298</v>
      </c>
      <c r="H37" s="181">
        <v>100000</v>
      </c>
      <c r="I37" s="181"/>
      <c r="J37" s="135">
        <f t="shared" si="0"/>
        <v>100000</v>
      </c>
      <c r="K37" s="245"/>
      <c r="L37" s="245"/>
      <c r="M37" s="245"/>
      <c r="N37" s="245"/>
      <c r="O37" s="245"/>
      <c r="P37" s="245"/>
      <c r="Q37" s="245"/>
      <c r="R37" s="245"/>
    </row>
    <row r="38" spans="1:18" ht="13.5" thickBot="1">
      <c r="A38" s="250">
        <v>21</v>
      </c>
      <c r="B38" s="251" t="s">
        <v>145</v>
      </c>
      <c r="C38" s="250">
        <v>2121</v>
      </c>
      <c r="D38" s="250">
        <v>5166</v>
      </c>
      <c r="E38" s="252"/>
      <c r="F38" s="253"/>
      <c r="G38" s="251" t="s">
        <v>299</v>
      </c>
      <c r="H38" s="255">
        <v>8000</v>
      </c>
      <c r="I38" s="255"/>
      <c r="J38" s="256">
        <f t="shared" si="0"/>
        <v>8000</v>
      </c>
      <c r="K38" s="245"/>
      <c r="L38" s="245"/>
      <c r="M38" s="245"/>
      <c r="N38" s="245"/>
      <c r="O38" s="245"/>
      <c r="P38" s="245"/>
      <c r="Q38" s="245"/>
      <c r="R38" s="245"/>
    </row>
    <row r="39" spans="1:10" ht="13.5" thickBot="1">
      <c r="A39" s="458">
        <v>21</v>
      </c>
      <c r="B39" s="459" t="s">
        <v>107</v>
      </c>
      <c r="C39" s="460"/>
      <c r="D39" s="460"/>
      <c r="E39" s="461"/>
      <c r="F39" s="462"/>
      <c r="G39" s="463"/>
      <c r="H39" s="464">
        <v>108000</v>
      </c>
      <c r="I39" s="464">
        <f>SUM(I5:I36)</f>
        <v>429520</v>
      </c>
      <c r="J39" s="465">
        <f>SUM(J5:J38)</f>
        <v>537520</v>
      </c>
    </row>
    <row r="40" spans="1:10" ht="13.5" thickBot="1">
      <c r="A40" s="456"/>
      <c r="B40" s="457"/>
      <c r="C40" s="257"/>
      <c r="D40" s="257"/>
      <c r="E40" s="257"/>
      <c r="F40" s="257"/>
      <c r="G40" s="257"/>
      <c r="H40" s="257"/>
      <c r="I40" s="257"/>
      <c r="J40" s="257"/>
    </row>
    <row r="41" spans="1:10" ht="16.5" thickBot="1">
      <c r="A41" s="306"/>
      <c r="B41" s="302" t="s">
        <v>208</v>
      </c>
      <c r="C41" s="263"/>
      <c r="D41" s="263"/>
      <c r="E41" s="263"/>
      <c r="F41" s="263"/>
      <c r="G41" s="263"/>
      <c r="H41" s="304">
        <f>H39</f>
        <v>108000</v>
      </c>
      <c r="I41" s="307">
        <f>I39</f>
        <v>429520</v>
      </c>
      <c r="J41" s="305">
        <f>J39</f>
        <v>537520</v>
      </c>
    </row>
    <row r="42" ht="13.5" thickBot="1"/>
    <row r="43" spans="4:10" ht="12.75">
      <c r="D43" s="369" t="s">
        <v>251</v>
      </c>
      <c r="E43" s="354" t="s">
        <v>255</v>
      </c>
      <c r="F43" s="355"/>
      <c r="G43" s="355"/>
      <c r="H43" s="355"/>
      <c r="I43" s="69">
        <v>2820</v>
      </c>
      <c r="J43" s="70">
        <f>SUM(H43:I43)</f>
        <v>2820</v>
      </c>
    </row>
    <row r="44" spans="4:10" ht="12.75">
      <c r="D44" s="373"/>
      <c r="E44" s="127" t="s">
        <v>253</v>
      </c>
      <c r="F44" s="125"/>
      <c r="G44" s="125"/>
      <c r="H44" s="181">
        <v>108000</v>
      </c>
      <c r="I44" s="181">
        <f>I41-I43</f>
        <v>426700</v>
      </c>
      <c r="J44" s="378">
        <f>SUM(H44:I44)</f>
        <v>534700</v>
      </c>
    </row>
    <row r="45" spans="4:10" ht="13.5" thickBot="1">
      <c r="D45" s="375"/>
      <c r="E45" s="361" t="s">
        <v>254</v>
      </c>
      <c r="F45" s="362"/>
      <c r="G45" s="362"/>
      <c r="H45" s="362"/>
      <c r="I45" s="362"/>
      <c r="J45" s="379">
        <f>SUM(J43:J44)</f>
        <v>537520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B22" sqref="B22"/>
    </sheetView>
  </sheetViews>
  <sheetFormatPr defaultColWidth="9.00390625" defaultRowHeight="12.75"/>
  <cols>
    <col min="2" max="2" width="20.25390625" style="0" customWidth="1"/>
    <col min="7" max="7" width="35.00390625" style="0" customWidth="1"/>
    <col min="8" max="8" width="10.125" style="0" customWidth="1"/>
    <col min="9" max="9" width="12.75390625" style="0" customWidth="1"/>
    <col min="10" max="10" width="10.125" style="0" bestFit="1" customWidth="1"/>
  </cols>
  <sheetData>
    <row r="1" spans="1:10" ht="36.75" customHeight="1">
      <c r="A1" s="491" t="s">
        <v>19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3.5" thickBot="1">
      <c r="A2" s="13"/>
      <c r="B2" s="14"/>
      <c r="C2" s="13"/>
      <c r="D2" s="13"/>
      <c r="E2" s="13"/>
      <c r="F2" s="14"/>
      <c r="G2" s="14"/>
      <c r="H2" s="14"/>
      <c r="I2" s="14"/>
      <c r="J2" s="14"/>
    </row>
    <row r="3" spans="1:10" ht="13.5" thickBot="1">
      <c r="A3" s="15" t="s">
        <v>0</v>
      </c>
      <c r="B3" s="15" t="s">
        <v>1</v>
      </c>
      <c r="C3" s="15" t="s">
        <v>2</v>
      </c>
      <c r="D3" s="16" t="s">
        <v>3</v>
      </c>
      <c r="E3" s="15" t="s">
        <v>12</v>
      </c>
      <c r="F3" s="15" t="s">
        <v>4</v>
      </c>
      <c r="G3" s="16" t="s">
        <v>5</v>
      </c>
      <c r="H3" s="17"/>
      <c r="I3" s="18" t="s">
        <v>6</v>
      </c>
      <c r="J3" s="19"/>
    </row>
    <row r="4" spans="1:10" ht="13.5" thickBot="1">
      <c r="A4" s="20"/>
      <c r="B4" s="21" t="s">
        <v>7</v>
      </c>
      <c r="C4" s="21"/>
      <c r="D4" s="22"/>
      <c r="E4" s="21"/>
      <c r="F4" s="21"/>
      <c r="G4" s="22"/>
      <c r="H4" s="23" t="s">
        <v>8</v>
      </c>
      <c r="I4" s="18" t="s">
        <v>9</v>
      </c>
      <c r="J4" s="23" t="s">
        <v>10</v>
      </c>
    </row>
    <row r="5" spans="1:10" ht="12.75">
      <c r="A5" s="24">
        <v>21</v>
      </c>
      <c r="B5" s="25" t="s">
        <v>145</v>
      </c>
      <c r="C5" s="26">
        <v>3744</v>
      </c>
      <c r="D5" s="26">
        <v>6121</v>
      </c>
      <c r="E5" s="233" t="s">
        <v>158</v>
      </c>
      <c r="F5" s="297">
        <v>12</v>
      </c>
      <c r="G5" s="25" t="s">
        <v>296</v>
      </c>
      <c r="H5" s="27"/>
      <c r="I5" s="143">
        <v>582600</v>
      </c>
      <c r="J5" s="385">
        <f aca="true" t="shared" si="0" ref="J5:J15">SUM(I5)</f>
        <v>582600</v>
      </c>
    </row>
    <row r="6" spans="1:10" ht="12.75">
      <c r="A6" s="24">
        <v>21</v>
      </c>
      <c r="B6" s="25" t="s">
        <v>145</v>
      </c>
      <c r="C6" s="26">
        <v>3744</v>
      </c>
      <c r="D6" s="26">
        <v>6121</v>
      </c>
      <c r="E6" s="233"/>
      <c r="F6" s="297">
        <v>12</v>
      </c>
      <c r="G6" s="25" t="s">
        <v>297</v>
      </c>
      <c r="H6" s="27"/>
      <c r="I6" s="143">
        <v>5000</v>
      </c>
      <c r="J6" s="385">
        <f t="shared" si="0"/>
        <v>5000</v>
      </c>
    </row>
    <row r="7" spans="1:10" ht="12.75">
      <c r="A7" s="24">
        <v>21</v>
      </c>
      <c r="B7" s="25" t="s">
        <v>145</v>
      </c>
      <c r="C7" s="26">
        <v>2321</v>
      </c>
      <c r="D7" s="26">
        <v>6121</v>
      </c>
      <c r="E7" s="26"/>
      <c r="F7" s="297">
        <v>57</v>
      </c>
      <c r="G7" s="25" t="s">
        <v>159</v>
      </c>
      <c r="H7" s="27"/>
      <c r="I7" s="143">
        <v>33640</v>
      </c>
      <c r="J7" s="386">
        <f t="shared" si="0"/>
        <v>33640</v>
      </c>
    </row>
    <row r="8" spans="1:10" ht="12.75">
      <c r="A8" s="24">
        <v>21</v>
      </c>
      <c r="B8" s="25" t="s">
        <v>145</v>
      </c>
      <c r="C8" s="26">
        <v>3633</v>
      </c>
      <c r="D8" s="26">
        <v>6121</v>
      </c>
      <c r="E8" s="26"/>
      <c r="F8" s="297">
        <v>101</v>
      </c>
      <c r="G8" s="25" t="s">
        <v>160</v>
      </c>
      <c r="H8" s="27"/>
      <c r="I8" s="143">
        <v>1480</v>
      </c>
      <c r="J8" s="386">
        <f t="shared" si="0"/>
        <v>1480</v>
      </c>
    </row>
    <row r="9" spans="1:10" ht="12.75">
      <c r="A9" s="24">
        <v>21</v>
      </c>
      <c r="B9" s="25" t="s">
        <v>145</v>
      </c>
      <c r="C9" s="26">
        <v>3633</v>
      </c>
      <c r="D9" s="26">
        <v>6121</v>
      </c>
      <c r="E9" s="26"/>
      <c r="F9" s="297">
        <v>133</v>
      </c>
      <c r="G9" s="25" t="s">
        <v>161</v>
      </c>
      <c r="H9" s="27"/>
      <c r="I9" s="143">
        <v>2995</v>
      </c>
      <c r="J9" s="386">
        <f t="shared" si="0"/>
        <v>2995</v>
      </c>
    </row>
    <row r="10" spans="1:10" ht="12.75">
      <c r="A10" s="24">
        <v>21</v>
      </c>
      <c r="B10" s="25" t="s">
        <v>145</v>
      </c>
      <c r="C10" s="26">
        <v>3633</v>
      </c>
      <c r="D10" s="26">
        <v>6121</v>
      </c>
      <c r="E10" s="26"/>
      <c r="F10" s="297">
        <v>3127</v>
      </c>
      <c r="G10" s="25" t="s">
        <v>162</v>
      </c>
      <c r="H10" s="27"/>
      <c r="I10" s="143">
        <v>5177</v>
      </c>
      <c r="J10" s="386">
        <f t="shared" si="0"/>
        <v>5177</v>
      </c>
    </row>
    <row r="11" spans="1:10" ht="12.75">
      <c r="A11" s="24">
        <v>21</v>
      </c>
      <c r="B11" s="25" t="s">
        <v>145</v>
      </c>
      <c r="C11" s="26">
        <v>3633</v>
      </c>
      <c r="D11" s="26">
        <v>6121</v>
      </c>
      <c r="E11" s="26"/>
      <c r="F11" s="297">
        <v>3136</v>
      </c>
      <c r="G11" s="25" t="s">
        <v>163</v>
      </c>
      <c r="H11" s="27"/>
      <c r="I11" s="143">
        <v>17114</v>
      </c>
      <c r="J11" s="386">
        <f t="shared" si="0"/>
        <v>17114</v>
      </c>
    </row>
    <row r="12" spans="1:10" ht="12.75">
      <c r="A12" s="24">
        <v>21</v>
      </c>
      <c r="B12" s="25" t="s">
        <v>145</v>
      </c>
      <c r="C12" s="26">
        <v>3633</v>
      </c>
      <c r="D12" s="26">
        <v>6121</v>
      </c>
      <c r="E12" s="26"/>
      <c r="F12" s="297">
        <v>7133</v>
      </c>
      <c r="G12" s="25" t="s">
        <v>164</v>
      </c>
      <c r="H12" s="27"/>
      <c r="I12" s="143">
        <v>780</v>
      </c>
      <c r="J12" s="386">
        <f t="shared" si="0"/>
        <v>780</v>
      </c>
    </row>
    <row r="13" spans="1:10" ht="12.75">
      <c r="A13" s="24">
        <v>21</v>
      </c>
      <c r="B13" s="25" t="s">
        <v>145</v>
      </c>
      <c r="C13" s="26">
        <v>3741</v>
      </c>
      <c r="D13" s="26">
        <v>6121</v>
      </c>
      <c r="E13" s="26"/>
      <c r="F13" s="297">
        <v>7526</v>
      </c>
      <c r="G13" s="25" t="s">
        <v>165</v>
      </c>
      <c r="H13" s="27"/>
      <c r="I13" s="143">
        <v>9950</v>
      </c>
      <c r="J13" s="386">
        <f t="shared" si="0"/>
        <v>9950</v>
      </c>
    </row>
    <row r="14" spans="1:10" ht="12.75">
      <c r="A14" s="24">
        <v>21</v>
      </c>
      <c r="B14" s="25" t="s">
        <v>145</v>
      </c>
      <c r="C14" s="26">
        <v>3745</v>
      </c>
      <c r="D14" s="26">
        <v>6121</v>
      </c>
      <c r="E14" s="26"/>
      <c r="F14" s="297">
        <v>7877</v>
      </c>
      <c r="G14" s="25" t="s">
        <v>166</v>
      </c>
      <c r="H14" s="27"/>
      <c r="I14" s="143">
        <v>1500</v>
      </c>
      <c r="J14" s="386">
        <f t="shared" si="0"/>
        <v>1500</v>
      </c>
    </row>
    <row r="15" spans="1:10" ht="12.75">
      <c r="A15" s="234">
        <v>21</v>
      </c>
      <c r="B15" s="235" t="s">
        <v>152</v>
      </c>
      <c r="C15" s="236"/>
      <c r="D15" s="236"/>
      <c r="E15" s="236"/>
      <c r="F15" s="298"/>
      <c r="G15" s="299"/>
      <c r="H15" s="237"/>
      <c r="I15" s="237">
        <f>SUM(I5:I14)</f>
        <v>660236</v>
      </c>
      <c r="J15" s="387">
        <f t="shared" si="0"/>
        <v>660236</v>
      </c>
    </row>
    <row r="16" spans="1:10" ht="12.75">
      <c r="A16" s="388"/>
      <c r="B16" s="344"/>
      <c r="C16" s="345"/>
      <c r="D16" s="345"/>
      <c r="E16" s="345"/>
      <c r="F16" s="346"/>
      <c r="G16" s="347"/>
      <c r="H16" s="348"/>
      <c r="I16" s="348"/>
      <c r="J16" s="389"/>
    </row>
    <row r="17" spans="1:10" ht="12.75">
      <c r="A17" s="390">
        <v>23</v>
      </c>
      <c r="B17" s="347" t="s">
        <v>233</v>
      </c>
      <c r="C17" s="349">
        <v>2399</v>
      </c>
      <c r="D17" s="349">
        <v>6121</v>
      </c>
      <c r="E17" s="345"/>
      <c r="F17" s="346">
        <v>7546</v>
      </c>
      <c r="G17" s="347" t="s">
        <v>234</v>
      </c>
      <c r="H17" s="348"/>
      <c r="I17" s="350">
        <v>9240</v>
      </c>
      <c r="J17" s="391">
        <f aca="true" t="shared" si="1" ref="J17:J32">SUM(I17)</f>
        <v>9240</v>
      </c>
    </row>
    <row r="18" spans="1:10" ht="12.75">
      <c r="A18" s="390">
        <v>23</v>
      </c>
      <c r="B18" s="347" t="s">
        <v>233</v>
      </c>
      <c r="C18" s="349">
        <v>2310</v>
      </c>
      <c r="D18" s="349">
        <v>6121</v>
      </c>
      <c r="E18" s="345"/>
      <c r="F18" s="346">
        <v>7253</v>
      </c>
      <c r="G18" s="347" t="s">
        <v>235</v>
      </c>
      <c r="H18" s="348"/>
      <c r="I18" s="350">
        <v>1857</v>
      </c>
      <c r="J18" s="391">
        <f t="shared" si="1"/>
        <v>1857</v>
      </c>
    </row>
    <row r="19" spans="1:10" ht="12.75">
      <c r="A19" s="390">
        <v>23</v>
      </c>
      <c r="B19" s="347" t="s">
        <v>233</v>
      </c>
      <c r="C19" s="349">
        <v>2310</v>
      </c>
      <c r="D19" s="349">
        <v>6121</v>
      </c>
      <c r="E19" s="345"/>
      <c r="F19" s="346">
        <v>7254</v>
      </c>
      <c r="G19" s="347" t="s">
        <v>236</v>
      </c>
      <c r="H19" s="348"/>
      <c r="I19" s="350">
        <v>758</v>
      </c>
      <c r="J19" s="391">
        <f t="shared" si="1"/>
        <v>758</v>
      </c>
    </row>
    <row r="20" spans="1:10" ht="12.75">
      <c r="A20" s="390">
        <v>23</v>
      </c>
      <c r="B20" s="347" t="s">
        <v>233</v>
      </c>
      <c r="C20" s="349">
        <v>2310</v>
      </c>
      <c r="D20" s="349">
        <v>6121</v>
      </c>
      <c r="E20" s="345"/>
      <c r="F20" s="346">
        <v>7537</v>
      </c>
      <c r="G20" s="347" t="s">
        <v>237</v>
      </c>
      <c r="H20" s="348"/>
      <c r="I20" s="350">
        <v>6230</v>
      </c>
      <c r="J20" s="391">
        <f t="shared" si="1"/>
        <v>6230</v>
      </c>
    </row>
    <row r="21" spans="1:10" ht="12.75">
      <c r="A21" s="390">
        <v>23</v>
      </c>
      <c r="B21" s="347" t="s">
        <v>233</v>
      </c>
      <c r="C21" s="349">
        <v>2310</v>
      </c>
      <c r="D21" s="349">
        <v>6121</v>
      </c>
      <c r="E21" s="345"/>
      <c r="F21" s="346">
        <v>7538</v>
      </c>
      <c r="G21" s="347" t="s">
        <v>238</v>
      </c>
      <c r="H21" s="348"/>
      <c r="I21" s="350">
        <v>10350</v>
      </c>
      <c r="J21" s="391">
        <f t="shared" si="1"/>
        <v>10350</v>
      </c>
    </row>
    <row r="22" spans="1:10" ht="12.75">
      <c r="A22" s="390">
        <v>23</v>
      </c>
      <c r="B22" s="347" t="s">
        <v>233</v>
      </c>
      <c r="C22" s="349">
        <v>2310</v>
      </c>
      <c r="D22" s="349">
        <v>6121</v>
      </c>
      <c r="E22" s="345"/>
      <c r="F22" s="346">
        <v>7541</v>
      </c>
      <c r="G22" s="347" t="s">
        <v>239</v>
      </c>
      <c r="H22" s="348"/>
      <c r="I22" s="350">
        <v>8850</v>
      </c>
      <c r="J22" s="391">
        <f t="shared" si="1"/>
        <v>8850</v>
      </c>
    </row>
    <row r="23" spans="1:10" ht="12.75">
      <c r="A23" s="390">
        <v>23</v>
      </c>
      <c r="B23" s="347" t="s">
        <v>233</v>
      </c>
      <c r="C23" s="349">
        <v>2310</v>
      </c>
      <c r="D23" s="349">
        <v>6121</v>
      </c>
      <c r="E23" s="345"/>
      <c r="F23" s="346">
        <v>7543</v>
      </c>
      <c r="G23" s="347" t="s">
        <v>240</v>
      </c>
      <c r="H23" s="348"/>
      <c r="I23" s="350">
        <v>4520</v>
      </c>
      <c r="J23" s="391">
        <f t="shared" si="1"/>
        <v>4520</v>
      </c>
    </row>
    <row r="24" spans="1:10" ht="12.75">
      <c r="A24" s="390">
        <v>23</v>
      </c>
      <c r="B24" s="347" t="s">
        <v>233</v>
      </c>
      <c r="C24" s="349">
        <v>2310</v>
      </c>
      <c r="D24" s="349">
        <v>6121</v>
      </c>
      <c r="E24" s="345"/>
      <c r="F24" s="346">
        <v>7547</v>
      </c>
      <c r="G24" s="347" t="s">
        <v>241</v>
      </c>
      <c r="H24" s="348"/>
      <c r="I24" s="350">
        <v>1000</v>
      </c>
      <c r="J24" s="391">
        <f t="shared" si="1"/>
        <v>1000</v>
      </c>
    </row>
    <row r="25" spans="1:10" ht="12.75">
      <c r="A25" s="390">
        <v>23</v>
      </c>
      <c r="B25" s="347" t="s">
        <v>233</v>
      </c>
      <c r="C25" s="349">
        <v>2310</v>
      </c>
      <c r="D25" s="349">
        <v>6121</v>
      </c>
      <c r="E25" s="345"/>
      <c r="F25" s="346">
        <v>7539</v>
      </c>
      <c r="G25" s="347" t="s">
        <v>242</v>
      </c>
      <c r="H25" s="348"/>
      <c r="I25" s="350">
        <v>6500</v>
      </c>
      <c r="J25" s="391">
        <f t="shared" si="1"/>
        <v>6500</v>
      </c>
    </row>
    <row r="26" spans="1:10" ht="12.75">
      <c r="A26" s="390">
        <v>23</v>
      </c>
      <c r="B26" s="347" t="s">
        <v>233</v>
      </c>
      <c r="C26" s="349">
        <v>2321</v>
      </c>
      <c r="D26" s="349">
        <v>6121</v>
      </c>
      <c r="E26" s="345"/>
      <c r="F26" s="346">
        <v>6959</v>
      </c>
      <c r="G26" s="347" t="s">
        <v>243</v>
      </c>
      <c r="H26" s="348"/>
      <c r="I26" s="350">
        <v>300</v>
      </c>
      <c r="J26" s="391">
        <f t="shared" si="1"/>
        <v>300</v>
      </c>
    </row>
    <row r="27" spans="1:10" ht="12.75">
      <c r="A27" s="390">
        <v>23</v>
      </c>
      <c r="B27" s="347" t="s">
        <v>233</v>
      </c>
      <c r="C27" s="349">
        <v>2321</v>
      </c>
      <c r="D27" s="349">
        <v>6121</v>
      </c>
      <c r="E27" s="345"/>
      <c r="F27" s="346">
        <v>6961</v>
      </c>
      <c r="G27" s="347" t="s">
        <v>244</v>
      </c>
      <c r="H27" s="348"/>
      <c r="I27" s="350">
        <v>14380</v>
      </c>
      <c r="J27" s="391">
        <f t="shared" si="1"/>
        <v>14380</v>
      </c>
    </row>
    <row r="28" spans="1:10" ht="12.75">
      <c r="A28" s="390">
        <v>23</v>
      </c>
      <c r="B28" s="347" t="s">
        <v>233</v>
      </c>
      <c r="C28" s="349">
        <v>2321</v>
      </c>
      <c r="D28" s="349">
        <v>6121</v>
      </c>
      <c r="E28" s="345"/>
      <c r="F28" s="346">
        <v>6963</v>
      </c>
      <c r="G28" s="347" t="s">
        <v>245</v>
      </c>
      <c r="H28" s="348"/>
      <c r="I28" s="350">
        <v>17043</v>
      </c>
      <c r="J28" s="391">
        <f t="shared" si="1"/>
        <v>17043</v>
      </c>
    </row>
    <row r="29" spans="1:10" ht="12.75">
      <c r="A29" s="390">
        <v>23</v>
      </c>
      <c r="B29" s="347" t="s">
        <v>233</v>
      </c>
      <c r="C29" s="349">
        <v>2321</v>
      </c>
      <c r="D29" s="349">
        <v>6121</v>
      </c>
      <c r="E29" s="345"/>
      <c r="F29" s="346">
        <v>6967</v>
      </c>
      <c r="G29" s="347" t="s">
        <v>246</v>
      </c>
      <c r="H29" s="348"/>
      <c r="I29" s="350">
        <v>8569</v>
      </c>
      <c r="J29" s="391">
        <f t="shared" si="1"/>
        <v>8569</v>
      </c>
    </row>
    <row r="30" spans="1:10" ht="12.75">
      <c r="A30" s="390">
        <v>23</v>
      </c>
      <c r="B30" s="347" t="s">
        <v>233</v>
      </c>
      <c r="C30" s="349">
        <v>2321</v>
      </c>
      <c r="D30" s="349">
        <v>6121</v>
      </c>
      <c r="E30" s="345"/>
      <c r="F30" s="346">
        <v>7287</v>
      </c>
      <c r="G30" s="347" t="s">
        <v>247</v>
      </c>
      <c r="H30" s="348"/>
      <c r="I30" s="350">
        <v>2994</v>
      </c>
      <c r="J30" s="391">
        <f t="shared" si="1"/>
        <v>2994</v>
      </c>
    </row>
    <row r="31" spans="1:10" ht="12.75">
      <c r="A31" s="390">
        <v>23</v>
      </c>
      <c r="B31" s="347" t="s">
        <v>233</v>
      </c>
      <c r="C31" s="349">
        <v>2321</v>
      </c>
      <c r="D31" s="349">
        <v>6121</v>
      </c>
      <c r="E31" s="345"/>
      <c r="F31" s="346">
        <v>7532</v>
      </c>
      <c r="G31" s="347" t="s">
        <v>248</v>
      </c>
      <c r="H31" s="348"/>
      <c r="I31" s="350">
        <v>16280</v>
      </c>
      <c r="J31" s="391">
        <f t="shared" si="1"/>
        <v>16280</v>
      </c>
    </row>
    <row r="32" spans="1:10" ht="12.75">
      <c r="A32" s="234">
        <v>23</v>
      </c>
      <c r="B32" s="235" t="s">
        <v>109</v>
      </c>
      <c r="C32" s="351"/>
      <c r="D32" s="351"/>
      <c r="E32" s="236"/>
      <c r="F32" s="298"/>
      <c r="G32" s="299"/>
      <c r="H32" s="237"/>
      <c r="I32" s="237">
        <f>SUM(I17:I31)</f>
        <v>108871</v>
      </c>
      <c r="J32" s="387">
        <f t="shared" si="1"/>
        <v>108871</v>
      </c>
    </row>
    <row r="33" spans="1:10" ht="12.75">
      <c r="A33" s="24"/>
      <c r="B33" s="25"/>
      <c r="C33" s="26"/>
      <c r="D33" s="26"/>
      <c r="E33" s="26"/>
      <c r="F33" s="297"/>
      <c r="G33" s="25"/>
      <c r="H33" s="27"/>
      <c r="I33" s="27"/>
      <c r="J33" s="392"/>
    </row>
    <row r="34" spans="1:10" ht="12.75">
      <c r="A34" s="24">
        <v>54</v>
      </c>
      <c r="B34" s="128" t="s">
        <v>43</v>
      </c>
      <c r="C34" s="26">
        <v>3716</v>
      </c>
      <c r="D34" s="26">
        <v>5169</v>
      </c>
      <c r="E34" s="26"/>
      <c r="F34" s="297"/>
      <c r="G34" s="25" t="s">
        <v>48</v>
      </c>
      <c r="H34" s="143">
        <v>300</v>
      </c>
      <c r="I34" s="143"/>
      <c r="J34" s="386">
        <v>300</v>
      </c>
    </row>
    <row r="35" spans="1:10" ht="12.75">
      <c r="A35" s="393">
        <v>54</v>
      </c>
      <c r="B35" s="128" t="s">
        <v>43</v>
      </c>
      <c r="C35" s="129">
        <v>1014</v>
      </c>
      <c r="D35" s="129">
        <v>5169</v>
      </c>
      <c r="E35" s="128"/>
      <c r="F35" s="128"/>
      <c r="G35" s="128" t="s">
        <v>44</v>
      </c>
      <c r="H35" s="135">
        <v>150</v>
      </c>
      <c r="I35" s="135"/>
      <c r="J35" s="359">
        <v>0</v>
      </c>
    </row>
    <row r="36" spans="1:10" ht="12.75">
      <c r="A36" s="393">
        <v>54</v>
      </c>
      <c r="B36" s="128" t="s">
        <v>43</v>
      </c>
      <c r="C36" s="129">
        <v>1014</v>
      </c>
      <c r="D36" s="129">
        <v>5499</v>
      </c>
      <c r="E36" s="128"/>
      <c r="F36" s="128"/>
      <c r="G36" s="128" t="s">
        <v>46</v>
      </c>
      <c r="H36" s="135">
        <v>100</v>
      </c>
      <c r="I36" s="135"/>
      <c r="J36" s="359">
        <v>0</v>
      </c>
    </row>
    <row r="37" spans="1:10" ht="12.75">
      <c r="A37" s="393">
        <v>54</v>
      </c>
      <c r="B37" s="128" t="s">
        <v>43</v>
      </c>
      <c r="C37" s="129">
        <v>1039</v>
      </c>
      <c r="D37" s="129">
        <v>5139</v>
      </c>
      <c r="E37" s="128"/>
      <c r="F37" s="128"/>
      <c r="G37" s="128" t="s">
        <v>309</v>
      </c>
      <c r="H37" s="135">
        <v>50</v>
      </c>
      <c r="I37" s="135"/>
      <c r="J37" s="359">
        <v>0</v>
      </c>
    </row>
    <row r="38" spans="1:10" ht="12.75">
      <c r="A38" s="393">
        <v>54</v>
      </c>
      <c r="B38" s="128" t="s">
        <v>43</v>
      </c>
      <c r="C38" s="129">
        <v>1039</v>
      </c>
      <c r="D38" s="129">
        <v>5166</v>
      </c>
      <c r="E38" s="128"/>
      <c r="F38" s="128"/>
      <c r="G38" s="128" t="s">
        <v>57</v>
      </c>
      <c r="H38" s="135">
        <v>50</v>
      </c>
      <c r="I38" s="135"/>
      <c r="J38" s="359">
        <v>0</v>
      </c>
    </row>
    <row r="39" spans="1:10" ht="12.75">
      <c r="A39" s="393">
        <v>54</v>
      </c>
      <c r="B39" s="128" t="s">
        <v>43</v>
      </c>
      <c r="C39" s="129">
        <v>1039</v>
      </c>
      <c r="D39" s="129">
        <v>5168</v>
      </c>
      <c r="E39" s="128"/>
      <c r="F39" s="128"/>
      <c r="G39" s="128" t="s">
        <v>57</v>
      </c>
      <c r="H39" s="135">
        <v>120</v>
      </c>
      <c r="I39" s="135"/>
      <c r="J39" s="359">
        <v>0</v>
      </c>
    </row>
    <row r="40" spans="1:10" ht="12.75">
      <c r="A40" s="393">
        <v>54</v>
      </c>
      <c r="B40" s="128" t="s">
        <v>43</v>
      </c>
      <c r="C40" s="129">
        <v>1014</v>
      </c>
      <c r="D40" s="129">
        <v>5168</v>
      </c>
      <c r="E40" s="128"/>
      <c r="F40" s="128"/>
      <c r="G40" s="128" t="s">
        <v>44</v>
      </c>
      <c r="H40" s="135">
        <v>0</v>
      </c>
      <c r="I40" s="135"/>
      <c r="J40" s="359">
        <v>470</v>
      </c>
    </row>
    <row r="41" spans="1:10" ht="12.75">
      <c r="A41" s="393"/>
      <c r="B41" s="128"/>
      <c r="C41" s="129"/>
      <c r="D41" s="129"/>
      <c r="E41" s="128"/>
      <c r="F41" s="128"/>
      <c r="G41" s="128" t="s">
        <v>45</v>
      </c>
      <c r="H41" s="135"/>
      <c r="I41" s="135"/>
      <c r="J41" s="359"/>
    </row>
    <row r="42" spans="1:10" ht="12.75">
      <c r="A42" s="394">
        <v>54</v>
      </c>
      <c r="B42" s="151" t="s">
        <v>47</v>
      </c>
      <c r="C42" s="151"/>
      <c r="D42" s="151"/>
      <c r="E42" s="151"/>
      <c r="F42" s="151"/>
      <c r="G42" s="151"/>
      <c r="H42" s="152">
        <f>SUM(H34:H41)</f>
        <v>770</v>
      </c>
      <c r="I42" s="152"/>
      <c r="J42" s="395">
        <f>SUM(J34:J41)</f>
        <v>770</v>
      </c>
    </row>
    <row r="43" spans="1:10" ht="12.75">
      <c r="A43" s="373"/>
      <c r="B43" s="125"/>
      <c r="C43" s="125"/>
      <c r="D43" s="125"/>
      <c r="E43" s="125"/>
      <c r="F43" s="125"/>
      <c r="G43" s="125"/>
      <c r="H43" s="125"/>
      <c r="I43" s="125"/>
      <c r="J43" s="396"/>
    </row>
    <row r="44" spans="1:10" ht="12.75">
      <c r="A44" s="393">
        <v>55</v>
      </c>
      <c r="B44" s="128" t="s">
        <v>53</v>
      </c>
      <c r="C44" s="129">
        <v>3722</v>
      </c>
      <c r="D44" s="129">
        <v>6121</v>
      </c>
      <c r="E44" s="129"/>
      <c r="F44" s="129">
        <v>4272</v>
      </c>
      <c r="G44" s="128" t="s">
        <v>54</v>
      </c>
      <c r="H44" s="135">
        <v>0</v>
      </c>
      <c r="I44" s="135">
        <v>6378.6</v>
      </c>
      <c r="J44" s="359">
        <f>SUM(H44:I44)</f>
        <v>6378.6</v>
      </c>
    </row>
    <row r="45" spans="1:10" ht="12.75">
      <c r="A45" s="393">
        <v>55</v>
      </c>
      <c r="B45" s="128" t="s">
        <v>53</v>
      </c>
      <c r="C45" s="129">
        <v>3719</v>
      </c>
      <c r="D45" s="129">
        <v>5169</v>
      </c>
      <c r="E45" s="129"/>
      <c r="F45" s="128"/>
      <c r="G45" s="128" t="s">
        <v>55</v>
      </c>
      <c r="H45" s="135">
        <v>1317.1</v>
      </c>
      <c r="I45" s="135"/>
      <c r="J45" s="359">
        <f>SUM(H45:I45)</f>
        <v>1317.1</v>
      </c>
    </row>
    <row r="46" spans="1:10" ht="12.75">
      <c r="A46" s="393">
        <v>55</v>
      </c>
      <c r="B46" s="128" t="s">
        <v>53</v>
      </c>
      <c r="C46" s="129">
        <v>3729</v>
      </c>
      <c r="D46" s="129">
        <v>5169</v>
      </c>
      <c r="E46" s="129"/>
      <c r="F46" s="128"/>
      <c r="G46" s="128" t="s">
        <v>307</v>
      </c>
      <c r="H46" s="135">
        <v>35000</v>
      </c>
      <c r="I46" s="135"/>
      <c r="J46" s="359">
        <f>SUM(H46:I46)</f>
        <v>35000</v>
      </c>
    </row>
    <row r="47" spans="1:10" ht="12.75">
      <c r="A47" s="394">
        <v>55</v>
      </c>
      <c r="B47" s="151" t="s">
        <v>56</v>
      </c>
      <c r="C47" s="150"/>
      <c r="D47" s="150"/>
      <c r="E47" s="150"/>
      <c r="F47" s="151"/>
      <c r="G47" s="151"/>
      <c r="H47" s="152">
        <f>SUM(H44:H46)</f>
        <v>36317.1</v>
      </c>
      <c r="I47" s="152">
        <f>SUM(I44:I46)</f>
        <v>6378.6</v>
      </c>
      <c r="J47" s="395">
        <f>SUM(J44:J46)</f>
        <v>42695.7</v>
      </c>
    </row>
    <row r="48" spans="1:10" ht="12.75">
      <c r="A48" s="393"/>
      <c r="B48" s="128"/>
      <c r="C48" s="129"/>
      <c r="D48" s="129"/>
      <c r="E48" s="129"/>
      <c r="F48" s="128"/>
      <c r="G48" s="128"/>
      <c r="H48" s="135"/>
      <c r="I48" s="135"/>
      <c r="J48" s="359"/>
    </row>
    <row r="49" spans="1:10" ht="12.75">
      <c r="A49" s="393">
        <v>67</v>
      </c>
      <c r="B49" s="128" t="s">
        <v>58</v>
      </c>
      <c r="C49" s="129">
        <v>3745</v>
      </c>
      <c r="D49" s="129">
        <v>6121</v>
      </c>
      <c r="E49" s="129"/>
      <c r="F49" s="129">
        <v>4859</v>
      </c>
      <c r="G49" s="128" t="s">
        <v>59</v>
      </c>
      <c r="H49" s="135"/>
      <c r="I49" s="135">
        <v>13700</v>
      </c>
      <c r="J49" s="359">
        <f aca="true" t="shared" si="2" ref="J49:J58">SUM(H49:I49)</f>
        <v>13700</v>
      </c>
    </row>
    <row r="50" spans="1:10" ht="12.75">
      <c r="A50" s="393">
        <v>67</v>
      </c>
      <c r="B50" s="128" t="s">
        <v>58</v>
      </c>
      <c r="C50" s="129">
        <v>1031</v>
      </c>
      <c r="D50" s="129">
        <v>6121</v>
      </c>
      <c r="E50" s="129"/>
      <c r="F50" s="129">
        <v>6951</v>
      </c>
      <c r="G50" s="128" t="s">
        <v>60</v>
      </c>
      <c r="H50" s="135"/>
      <c r="I50" s="135">
        <v>400</v>
      </c>
      <c r="J50" s="359">
        <f t="shared" si="2"/>
        <v>400</v>
      </c>
    </row>
    <row r="51" spans="1:10" ht="12.75">
      <c r="A51" s="393">
        <v>67</v>
      </c>
      <c r="B51" s="128" t="s">
        <v>58</v>
      </c>
      <c r="C51" s="129">
        <v>1031</v>
      </c>
      <c r="D51" s="129">
        <v>6121</v>
      </c>
      <c r="E51" s="129"/>
      <c r="F51" s="129">
        <v>6952</v>
      </c>
      <c r="G51" s="128" t="s">
        <v>61</v>
      </c>
      <c r="H51" s="135"/>
      <c r="I51" s="135">
        <v>300</v>
      </c>
      <c r="J51" s="359">
        <f t="shared" si="2"/>
        <v>300</v>
      </c>
    </row>
    <row r="52" spans="1:10" ht="12.75">
      <c r="A52" s="393">
        <v>67</v>
      </c>
      <c r="B52" s="128" t="s">
        <v>58</v>
      </c>
      <c r="C52" s="129">
        <v>3745</v>
      </c>
      <c r="D52" s="129">
        <v>6121</v>
      </c>
      <c r="E52" s="129"/>
      <c r="F52" s="129">
        <v>6955</v>
      </c>
      <c r="G52" s="128" t="s">
        <v>62</v>
      </c>
      <c r="H52" s="135"/>
      <c r="I52" s="135">
        <v>3200</v>
      </c>
      <c r="J52" s="359">
        <f t="shared" si="2"/>
        <v>3200</v>
      </c>
    </row>
    <row r="53" spans="1:10" ht="12.75">
      <c r="A53" s="393">
        <v>67</v>
      </c>
      <c r="B53" s="128" t="s">
        <v>58</v>
      </c>
      <c r="C53" s="129">
        <v>1037</v>
      </c>
      <c r="D53" s="129">
        <v>6121</v>
      </c>
      <c r="E53" s="129"/>
      <c r="F53" s="129">
        <v>7531</v>
      </c>
      <c r="G53" s="128" t="s">
        <v>63</v>
      </c>
      <c r="H53" s="135"/>
      <c r="I53" s="135">
        <v>4500</v>
      </c>
      <c r="J53" s="359">
        <f t="shared" si="2"/>
        <v>4500</v>
      </c>
    </row>
    <row r="54" spans="1:10" ht="12.75">
      <c r="A54" s="393">
        <v>67</v>
      </c>
      <c r="B54" s="128" t="s">
        <v>58</v>
      </c>
      <c r="C54" s="129">
        <v>1039</v>
      </c>
      <c r="D54" s="129">
        <v>6121</v>
      </c>
      <c r="E54" s="129"/>
      <c r="F54" s="129">
        <v>7529</v>
      </c>
      <c r="G54" s="128" t="s">
        <v>64</v>
      </c>
      <c r="H54" s="135"/>
      <c r="I54" s="135">
        <v>1000</v>
      </c>
      <c r="J54" s="359">
        <f t="shared" si="2"/>
        <v>1000</v>
      </c>
    </row>
    <row r="55" spans="1:10" ht="12.75">
      <c r="A55" s="393">
        <v>67</v>
      </c>
      <c r="B55" s="128" t="s">
        <v>58</v>
      </c>
      <c r="C55" s="129">
        <v>3745</v>
      </c>
      <c r="D55" s="129">
        <v>5171</v>
      </c>
      <c r="E55" s="129"/>
      <c r="F55" s="129"/>
      <c r="G55" s="128" t="s">
        <v>65</v>
      </c>
      <c r="H55" s="135">
        <v>2500</v>
      </c>
      <c r="I55" s="135"/>
      <c r="J55" s="359">
        <f t="shared" si="2"/>
        <v>2500</v>
      </c>
    </row>
    <row r="56" spans="1:10" ht="12.75">
      <c r="A56" s="393">
        <v>67</v>
      </c>
      <c r="B56" s="128" t="s">
        <v>58</v>
      </c>
      <c r="C56" s="129">
        <v>3745</v>
      </c>
      <c r="D56" s="129">
        <v>5171</v>
      </c>
      <c r="E56" s="127" t="s">
        <v>252</v>
      </c>
      <c r="F56" s="128"/>
      <c r="G56" s="128" t="s">
        <v>66</v>
      </c>
      <c r="H56" s="135">
        <v>1880</v>
      </c>
      <c r="I56" s="135"/>
      <c r="J56" s="359">
        <f t="shared" si="2"/>
        <v>1880</v>
      </c>
    </row>
    <row r="57" spans="1:10" ht="12.75">
      <c r="A57" s="393">
        <v>67</v>
      </c>
      <c r="B57" s="128" t="s">
        <v>58</v>
      </c>
      <c r="C57" s="129">
        <v>3792</v>
      </c>
      <c r="D57" s="129">
        <v>5169</v>
      </c>
      <c r="E57" s="129"/>
      <c r="F57" s="128"/>
      <c r="G57" s="128" t="s">
        <v>67</v>
      </c>
      <c r="H57" s="135">
        <v>3500</v>
      </c>
      <c r="I57" s="135"/>
      <c r="J57" s="359">
        <f t="shared" si="2"/>
        <v>3500</v>
      </c>
    </row>
    <row r="58" spans="1:10" ht="13.5" thickBot="1">
      <c r="A58" s="397">
        <v>67</v>
      </c>
      <c r="B58" s="398" t="s">
        <v>68</v>
      </c>
      <c r="C58" s="399"/>
      <c r="D58" s="399"/>
      <c r="E58" s="399"/>
      <c r="F58" s="398"/>
      <c r="G58" s="398"/>
      <c r="H58" s="400">
        <f>SUM(H49:H57)</f>
        <v>7880</v>
      </c>
      <c r="I58" s="400">
        <f>SUM(I49:I57)</f>
        <v>23100</v>
      </c>
      <c r="J58" s="401">
        <f t="shared" si="2"/>
        <v>30980</v>
      </c>
    </row>
    <row r="59" spans="1:10" ht="13.5" thickBot="1">
      <c r="A59" s="149"/>
      <c r="B59" s="123"/>
      <c r="C59" s="149"/>
      <c r="D59" s="149"/>
      <c r="E59" s="149"/>
      <c r="F59" s="123"/>
      <c r="G59" s="123"/>
      <c r="H59" s="142"/>
      <c r="I59" s="142"/>
      <c r="J59" s="142"/>
    </row>
    <row r="60" spans="1:10" ht="16.5" thickBot="1">
      <c r="A60" s="308"/>
      <c r="B60" s="302" t="s">
        <v>209</v>
      </c>
      <c r="C60" s="309"/>
      <c r="D60" s="309"/>
      <c r="E60" s="309"/>
      <c r="F60" s="303"/>
      <c r="G60" s="303"/>
      <c r="H60" s="307">
        <f>H15+H42+H47+H58+H32</f>
        <v>44967.1</v>
      </c>
      <c r="I60" s="307">
        <f>I15+I42+I47+I58+I32</f>
        <v>798585.6</v>
      </c>
      <c r="J60" s="307">
        <f>J15+J42+J47+J58+J32</f>
        <v>843552.7</v>
      </c>
    </row>
    <row r="61" spans="1:10" ht="13.5" thickBot="1">
      <c r="A61" s="124"/>
      <c r="C61" s="124"/>
      <c r="D61" s="124"/>
      <c r="E61" s="124"/>
      <c r="H61" s="136"/>
      <c r="I61" s="136"/>
      <c r="J61" s="136"/>
    </row>
    <row r="62" spans="1:10" ht="12.75">
      <c r="A62" s="124"/>
      <c r="C62" s="124"/>
      <c r="D62" s="353" t="s">
        <v>251</v>
      </c>
      <c r="E62" s="354" t="s">
        <v>158</v>
      </c>
      <c r="F62" s="355"/>
      <c r="G62" s="355"/>
      <c r="H62" s="323"/>
      <c r="I62" s="356">
        <v>582600</v>
      </c>
      <c r="J62" s="357">
        <f>SUM(H62:I62)</f>
        <v>582600</v>
      </c>
    </row>
    <row r="63" spans="3:10" ht="12.75">
      <c r="C63" s="124"/>
      <c r="D63" s="358"/>
      <c r="E63" s="127" t="s">
        <v>252</v>
      </c>
      <c r="F63" s="125"/>
      <c r="G63" s="125"/>
      <c r="H63" s="135">
        <v>1880</v>
      </c>
      <c r="I63" s="135"/>
      <c r="J63" s="359">
        <f>SUM(H63:I63)</f>
        <v>1880</v>
      </c>
    </row>
    <row r="64" spans="3:10" ht="12.75">
      <c r="C64" s="124"/>
      <c r="D64" s="358"/>
      <c r="E64" s="127" t="s">
        <v>253</v>
      </c>
      <c r="F64" s="125"/>
      <c r="G64" s="125"/>
      <c r="H64" s="135">
        <f>H60-H63</f>
        <v>43087.1</v>
      </c>
      <c r="I64" s="135">
        <f>I60-I62</f>
        <v>215985.59999999998</v>
      </c>
      <c r="J64" s="359">
        <f>SUM(H64:I64)</f>
        <v>259072.69999999998</v>
      </c>
    </row>
    <row r="65" spans="3:10" ht="13.5" thickBot="1">
      <c r="C65" s="124"/>
      <c r="D65" s="360"/>
      <c r="E65" s="361" t="s">
        <v>254</v>
      </c>
      <c r="F65" s="362"/>
      <c r="G65" s="362"/>
      <c r="H65" s="363"/>
      <c r="I65" s="363"/>
      <c r="J65" s="364">
        <f>SUM(J62:J64)</f>
        <v>843552.7</v>
      </c>
    </row>
    <row r="66" spans="3:10" ht="12.75">
      <c r="C66" s="124"/>
      <c r="D66" s="124"/>
      <c r="E66" s="352"/>
      <c r="H66" s="136"/>
      <c r="I66" s="136"/>
      <c r="J66" s="136"/>
    </row>
    <row r="67" spans="3:5" ht="12.75">
      <c r="C67" s="124"/>
      <c r="D67" s="124"/>
      <c r="E67" s="124"/>
    </row>
    <row r="68" spans="3:5" ht="12.75">
      <c r="C68" s="124"/>
      <c r="D68" s="124"/>
      <c r="E68" s="124"/>
    </row>
  </sheetData>
  <mergeCells count="1">
    <mergeCell ref="A1:J1"/>
  </mergeCells>
  <printOptions/>
  <pageMargins left="0.75" right="0.3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C37">
      <selection activeCell="G42" sqref="G42"/>
    </sheetView>
  </sheetViews>
  <sheetFormatPr defaultColWidth="9.00390625" defaultRowHeight="12.75"/>
  <cols>
    <col min="2" max="2" width="17.25390625" style="0" customWidth="1"/>
    <col min="7" max="7" width="34.625" style="0" customWidth="1"/>
    <col min="8" max="8" width="10.875" style="0" customWidth="1"/>
    <col min="9" max="9" width="12.625" style="0" customWidth="1"/>
    <col min="10" max="10" width="12.125" style="0" customWidth="1"/>
  </cols>
  <sheetData>
    <row r="1" spans="1:10" ht="24.75" customHeight="1">
      <c r="A1" s="492" t="s">
        <v>20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3.5" thickBot="1">
      <c r="A2" s="28"/>
      <c r="B2" s="29"/>
      <c r="C2" s="28"/>
      <c r="D2" s="28"/>
      <c r="E2" s="28"/>
      <c r="F2" s="29"/>
      <c r="G2" s="29"/>
      <c r="H2" s="29"/>
      <c r="I2" s="29"/>
      <c r="J2" s="29"/>
    </row>
    <row r="3" spans="1:10" ht="13.5" thickBot="1">
      <c r="A3" s="30" t="s">
        <v>0</v>
      </c>
      <c r="B3" s="30" t="s">
        <v>1</v>
      </c>
      <c r="C3" s="30" t="s">
        <v>2</v>
      </c>
      <c r="D3" s="31" t="s">
        <v>3</v>
      </c>
      <c r="E3" s="30" t="s">
        <v>12</v>
      </c>
      <c r="F3" s="30" t="s">
        <v>4</v>
      </c>
      <c r="G3" s="31" t="s">
        <v>5</v>
      </c>
      <c r="H3" s="32"/>
      <c r="I3" s="33" t="s">
        <v>6</v>
      </c>
      <c r="J3" s="34"/>
    </row>
    <row r="4" spans="1:10" ht="13.5" thickBot="1">
      <c r="A4" s="35"/>
      <c r="B4" s="36" t="s">
        <v>7</v>
      </c>
      <c r="C4" s="36"/>
      <c r="D4" s="37"/>
      <c r="E4" s="36"/>
      <c r="F4" s="36"/>
      <c r="G4" s="37"/>
      <c r="H4" s="38" t="s">
        <v>8</v>
      </c>
      <c r="I4" s="33" t="s">
        <v>9</v>
      </c>
      <c r="J4" s="38" t="s">
        <v>10</v>
      </c>
    </row>
    <row r="5" spans="1:10" ht="12.75">
      <c r="A5" s="213">
        <v>21</v>
      </c>
      <c r="B5" s="222" t="s">
        <v>145</v>
      </c>
      <c r="C5" s="213">
        <v>2212</v>
      </c>
      <c r="D5" s="213">
        <v>6130</v>
      </c>
      <c r="E5" s="214"/>
      <c r="F5" s="220">
        <v>27</v>
      </c>
      <c r="G5" s="219" t="s">
        <v>144</v>
      </c>
      <c r="H5" s="221"/>
      <c r="I5" s="221">
        <v>1330</v>
      </c>
      <c r="J5" s="296">
        <f aca="true" t="shared" si="0" ref="J5:J23">SUM(I5)</f>
        <v>1330</v>
      </c>
    </row>
    <row r="6" spans="1:10" ht="12.75">
      <c r="A6" s="216">
        <v>21</v>
      </c>
      <c r="B6" s="217" t="s">
        <v>145</v>
      </c>
      <c r="C6" s="216">
        <v>2212</v>
      </c>
      <c r="D6" s="213">
        <v>6121</v>
      </c>
      <c r="E6" s="214"/>
      <c r="F6" s="220">
        <v>51</v>
      </c>
      <c r="G6" s="219" t="s">
        <v>85</v>
      </c>
      <c r="H6" s="215"/>
      <c r="I6" s="221">
        <v>1750</v>
      </c>
      <c r="J6" s="218">
        <f t="shared" si="0"/>
        <v>1750</v>
      </c>
    </row>
    <row r="7" spans="1:10" ht="12.75">
      <c r="A7" s="216">
        <v>21</v>
      </c>
      <c r="B7" s="217" t="s">
        <v>145</v>
      </c>
      <c r="C7" s="216">
        <v>2212</v>
      </c>
      <c r="D7" s="213">
        <v>6130</v>
      </c>
      <c r="E7" s="214"/>
      <c r="F7" s="220">
        <v>53</v>
      </c>
      <c r="G7" s="219" t="s">
        <v>86</v>
      </c>
      <c r="H7" s="221"/>
      <c r="I7" s="221">
        <v>229258</v>
      </c>
      <c r="J7" s="218">
        <f t="shared" si="0"/>
        <v>229258</v>
      </c>
    </row>
    <row r="8" spans="1:10" ht="12.75">
      <c r="A8" s="216">
        <v>21</v>
      </c>
      <c r="B8" s="217" t="s">
        <v>145</v>
      </c>
      <c r="C8" s="216">
        <v>2212</v>
      </c>
      <c r="D8" s="213">
        <v>6121</v>
      </c>
      <c r="E8" s="223" t="s">
        <v>87</v>
      </c>
      <c r="F8" s="220">
        <v>65</v>
      </c>
      <c r="G8" s="219" t="s">
        <v>146</v>
      </c>
      <c r="H8" s="221"/>
      <c r="I8" s="221">
        <v>667160</v>
      </c>
      <c r="J8" s="218">
        <f t="shared" si="0"/>
        <v>667160</v>
      </c>
    </row>
    <row r="9" spans="1:10" ht="12.75">
      <c r="A9" s="216">
        <v>21</v>
      </c>
      <c r="B9" s="217" t="s">
        <v>145</v>
      </c>
      <c r="C9" s="216">
        <v>2212</v>
      </c>
      <c r="D9" s="213">
        <v>6121</v>
      </c>
      <c r="E9" s="223" t="s">
        <v>87</v>
      </c>
      <c r="F9" s="220">
        <v>75</v>
      </c>
      <c r="G9" s="219" t="s">
        <v>88</v>
      </c>
      <c r="H9" s="221"/>
      <c r="I9" s="221">
        <v>17780</v>
      </c>
      <c r="J9" s="218">
        <f t="shared" si="0"/>
        <v>17780</v>
      </c>
    </row>
    <row r="10" spans="1:10" ht="12.75">
      <c r="A10" s="216">
        <v>21</v>
      </c>
      <c r="B10" s="217" t="s">
        <v>145</v>
      </c>
      <c r="C10" s="216">
        <v>2212</v>
      </c>
      <c r="D10" s="213">
        <v>6130</v>
      </c>
      <c r="E10" s="223" t="s">
        <v>87</v>
      </c>
      <c r="F10" s="220">
        <v>79</v>
      </c>
      <c r="G10" s="219" t="s">
        <v>147</v>
      </c>
      <c r="H10" s="213"/>
      <c r="I10" s="221">
        <v>125700</v>
      </c>
      <c r="J10" s="218">
        <f t="shared" si="0"/>
        <v>125700</v>
      </c>
    </row>
    <row r="11" spans="1:10" ht="12.75">
      <c r="A11" s="216">
        <v>21</v>
      </c>
      <c r="B11" s="217" t="s">
        <v>145</v>
      </c>
      <c r="C11" s="216">
        <v>2212</v>
      </c>
      <c r="D11" s="213">
        <v>6121</v>
      </c>
      <c r="E11" s="223"/>
      <c r="F11" s="220">
        <v>81</v>
      </c>
      <c r="G11" s="219" t="s">
        <v>89</v>
      </c>
      <c r="H11" s="213"/>
      <c r="I11" s="221">
        <v>7400</v>
      </c>
      <c r="J11" s="218">
        <f t="shared" si="0"/>
        <v>7400</v>
      </c>
    </row>
    <row r="12" spans="1:10" ht="12.75">
      <c r="A12" s="216">
        <v>21</v>
      </c>
      <c r="B12" s="217" t="s">
        <v>145</v>
      </c>
      <c r="C12" s="216">
        <v>2212</v>
      </c>
      <c r="D12" s="213">
        <v>6121</v>
      </c>
      <c r="E12" s="223"/>
      <c r="F12" s="220">
        <v>94</v>
      </c>
      <c r="G12" s="219" t="s">
        <v>90</v>
      </c>
      <c r="H12" s="213"/>
      <c r="I12" s="221">
        <v>1000</v>
      </c>
      <c r="J12" s="218">
        <f t="shared" si="0"/>
        <v>1000</v>
      </c>
    </row>
    <row r="13" spans="1:10" ht="12.75">
      <c r="A13" s="216">
        <v>21</v>
      </c>
      <c r="B13" s="217" t="s">
        <v>145</v>
      </c>
      <c r="C13" s="216">
        <v>2212</v>
      </c>
      <c r="D13" s="213">
        <v>6121</v>
      </c>
      <c r="E13" s="223"/>
      <c r="F13" s="220">
        <v>211</v>
      </c>
      <c r="G13" s="219" t="s">
        <v>91</v>
      </c>
      <c r="H13" s="213"/>
      <c r="I13" s="221">
        <v>2100</v>
      </c>
      <c r="J13" s="218">
        <f t="shared" si="0"/>
        <v>2100</v>
      </c>
    </row>
    <row r="14" spans="1:10" ht="12.75">
      <c r="A14" s="216">
        <v>21</v>
      </c>
      <c r="B14" s="217" t="s">
        <v>145</v>
      </c>
      <c r="C14" s="216">
        <v>2212</v>
      </c>
      <c r="D14" s="213">
        <v>6130</v>
      </c>
      <c r="E14" s="223"/>
      <c r="F14" s="220">
        <v>4663</v>
      </c>
      <c r="G14" s="219" t="s">
        <v>148</v>
      </c>
      <c r="H14" s="213"/>
      <c r="I14" s="221">
        <v>128040</v>
      </c>
      <c r="J14" s="218">
        <f t="shared" si="0"/>
        <v>128040</v>
      </c>
    </row>
    <row r="15" spans="1:10" ht="12.75">
      <c r="A15" s="216">
        <v>21</v>
      </c>
      <c r="B15" s="217" t="s">
        <v>145</v>
      </c>
      <c r="C15" s="216">
        <v>2212</v>
      </c>
      <c r="D15" s="213">
        <v>6121</v>
      </c>
      <c r="E15" s="223"/>
      <c r="F15" s="220">
        <v>7552</v>
      </c>
      <c r="G15" s="219" t="s">
        <v>149</v>
      </c>
      <c r="H15" s="213"/>
      <c r="I15" s="221">
        <v>500</v>
      </c>
      <c r="J15" s="218">
        <f t="shared" si="0"/>
        <v>500</v>
      </c>
    </row>
    <row r="16" spans="1:10" ht="12.75">
      <c r="A16" s="216">
        <v>21</v>
      </c>
      <c r="B16" s="217" t="s">
        <v>145</v>
      </c>
      <c r="C16" s="216">
        <v>2212</v>
      </c>
      <c r="D16" s="213">
        <v>6121</v>
      </c>
      <c r="E16" s="223"/>
      <c r="F16" s="220">
        <v>7553</v>
      </c>
      <c r="G16" s="219" t="s">
        <v>92</v>
      </c>
      <c r="H16" s="213"/>
      <c r="I16" s="221">
        <v>1900</v>
      </c>
      <c r="J16" s="218">
        <f t="shared" si="0"/>
        <v>1900</v>
      </c>
    </row>
    <row r="17" spans="1:10" ht="12.75">
      <c r="A17" s="216">
        <v>21</v>
      </c>
      <c r="B17" s="217" t="s">
        <v>145</v>
      </c>
      <c r="C17" s="216">
        <v>2212</v>
      </c>
      <c r="D17" s="213">
        <v>6121</v>
      </c>
      <c r="E17" s="223"/>
      <c r="F17" s="220">
        <v>7554</v>
      </c>
      <c r="G17" s="219" t="s">
        <v>93</v>
      </c>
      <c r="H17" s="213"/>
      <c r="I17" s="221">
        <v>13630</v>
      </c>
      <c r="J17" s="218">
        <f t="shared" si="0"/>
        <v>13630</v>
      </c>
    </row>
    <row r="18" spans="1:10" ht="12.75">
      <c r="A18" s="216">
        <v>21</v>
      </c>
      <c r="B18" s="217" t="s">
        <v>145</v>
      </c>
      <c r="C18" s="216">
        <v>2212</v>
      </c>
      <c r="D18" s="213">
        <v>6121</v>
      </c>
      <c r="E18" s="223"/>
      <c r="F18" s="220">
        <v>7555</v>
      </c>
      <c r="G18" s="219" t="s">
        <v>150</v>
      </c>
      <c r="H18" s="213"/>
      <c r="I18" s="221">
        <v>14700</v>
      </c>
      <c r="J18" s="218">
        <f t="shared" si="0"/>
        <v>14700</v>
      </c>
    </row>
    <row r="19" spans="1:10" ht="12.75">
      <c r="A19" s="216">
        <v>21</v>
      </c>
      <c r="B19" s="217" t="s">
        <v>145</v>
      </c>
      <c r="C19" s="216">
        <v>2212</v>
      </c>
      <c r="D19" s="213">
        <v>6121</v>
      </c>
      <c r="E19" s="223"/>
      <c r="F19" s="220">
        <v>7556</v>
      </c>
      <c r="G19" s="219" t="s">
        <v>94</v>
      </c>
      <c r="H19" s="213"/>
      <c r="I19" s="221">
        <v>11400</v>
      </c>
      <c r="J19" s="218">
        <f t="shared" si="0"/>
        <v>11400</v>
      </c>
    </row>
    <row r="20" spans="1:10" ht="12.75">
      <c r="A20" s="216">
        <v>21</v>
      </c>
      <c r="B20" s="217" t="s">
        <v>145</v>
      </c>
      <c r="C20" s="216">
        <v>2212</v>
      </c>
      <c r="D20" s="213">
        <v>6121</v>
      </c>
      <c r="E20" s="223"/>
      <c r="F20" s="220">
        <v>7557</v>
      </c>
      <c r="G20" s="219" t="s">
        <v>95</v>
      </c>
      <c r="H20" s="213"/>
      <c r="I20" s="221">
        <v>2250</v>
      </c>
      <c r="J20" s="218">
        <f t="shared" si="0"/>
        <v>2250</v>
      </c>
    </row>
    <row r="21" spans="1:10" ht="12.75">
      <c r="A21" s="216">
        <v>21</v>
      </c>
      <c r="B21" s="217" t="s">
        <v>145</v>
      </c>
      <c r="C21" s="216">
        <v>2212</v>
      </c>
      <c r="D21" s="213">
        <v>6121</v>
      </c>
      <c r="E21" s="223"/>
      <c r="F21" s="220">
        <v>7558</v>
      </c>
      <c r="G21" s="219" t="s">
        <v>96</v>
      </c>
      <c r="H21" s="213"/>
      <c r="I21" s="221">
        <v>41140</v>
      </c>
      <c r="J21" s="218">
        <f t="shared" si="0"/>
        <v>41140</v>
      </c>
    </row>
    <row r="22" spans="1:10" ht="12.75">
      <c r="A22" s="216">
        <v>21</v>
      </c>
      <c r="B22" s="217" t="s">
        <v>145</v>
      </c>
      <c r="C22" s="216">
        <v>2212</v>
      </c>
      <c r="D22" s="213">
        <v>6121</v>
      </c>
      <c r="E22" s="223"/>
      <c r="F22" s="220">
        <v>9567</v>
      </c>
      <c r="G22" s="219" t="s">
        <v>151</v>
      </c>
      <c r="H22" s="213"/>
      <c r="I22" s="221">
        <v>30140</v>
      </c>
      <c r="J22" s="218">
        <f t="shared" si="0"/>
        <v>30140</v>
      </c>
    </row>
    <row r="23" spans="1:10" ht="12.75">
      <c r="A23" s="288">
        <v>21</v>
      </c>
      <c r="B23" s="289" t="s">
        <v>152</v>
      </c>
      <c r="C23" s="290"/>
      <c r="D23" s="290"/>
      <c r="E23" s="291"/>
      <c r="F23" s="292"/>
      <c r="G23" s="293"/>
      <c r="H23" s="290"/>
      <c r="I23" s="294">
        <f>SUM(I5:I22)</f>
        <v>1297178</v>
      </c>
      <c r="J23" s="241">
        <f t="shared" si="0"/>
        <v>1297178</v>
      </c>
    </row>
    <row r="24" spans="1:10" ht="12.75">
      <c r="A24" s="216"/>
      <c r="B24" s="217"/>
      <c r="C24" s="213"/>
      <c r="D24" s="213"/>
      <c r="E24" s="223"/>
      <c r="F24" s="220"/>
      <c r="G24" s="219"/>
      <c r="H24" s="221"/>
      <c r="I24" s="221"/>
      <c r="J24" s="212"/>
    </row>
    <row r="25" spans="1:10" ht="12.75">
      <c r="A25" s="216">
        <v>30</v>
      </c>
      <c r="B25" s="217" t="s">
        <v>141</v>
      </c>
      <c r="C25" s="213">
        <v>2299</v>
      </c>
      <c r="D25" s="213">
        <v>5166</v>
      </c>
      <c r="E25" s="223"/>
      <c r="F25" s="220"/>
      <c r="G25" s="219" t="s">
        <v>153</v>
      </c>
      <c r="H25" s="221">
        <v>35882.6</v>
      </c>
      <c r="I25" s="221"/>
      <c r="J25" s="218">
        <f>SUM(H25:I25)</f>
        <v>35882.6</v>
      </c>
    </row>
    <row r="26" spans="1:10" ht="12.75">
      <c r="A26" s="216">
        <v>30</v>
      </c>
      <c r="B26" s="217" t="s">
        <v>141</v>
      </c>
      <c r="C26" s="213">
        <v>2299</v>
      </c>
      <c r="D26" s="213">
        <v>5169</v>
      </c>
      <c r="E26" s="223" t="s">
        <v>154</v>
      </c>
      <c r="F26" s="220"/>
      <c r="G26" s="219" t="s">
        <v>155</v>
      </c>
      <c r="H26" s="221">
        <v>184.6</v>
      </c>
      <c r="I26" s="221"/>
      <c r="J26" s="218">
        <f>SUM(H26:I26)</f>
        <v>184.6</v>
      </c>
    </row>
    <row r="27" spans="1:10" ht="12.75">
      <c r="A27" s="288">
        <v>30</v>
      </c>
      <c r="B27" s="289" t="s">
        <v>156</v>
      </c>
      <c r="C27" s="290"/>
      <c r="D27" s="290"/>
      <c r="E27" s="291"/>
      <c r="F27" s="292"/>
      <c r="G27" s="293"/>
      <c r="H27" s="294">
        <f>SUM(H25:H26)</f>
        <v>36067.2</v>
      </c>
      <c r="I27" s="295"/>
      <c r="J27" s="241">
        <f>SUM(H27:I27)</f>
        <v>36067.2</v>
      </c>
    </row>
    <row r="28" spans="1:10" ht="12.75">
      <c r="A28" s="216"/>
      <c r="B28" s="217"/>
      <c r="C28" s="213"/>
      <c r="D28" s="213"/>
      <c r="E28" s="223"/>
      <c r="F28" s="220"/>
      <c r="G28" s="219"/>
      <c r="H28" s="221"/>
      <c r="I28" s="221"/>
      <c r="J28" s="212"/>
    </row>
    <row r="29" spans="1:10" ht="12.75">
      <c r="A29" s="129">
        <v>30</v>
      </c>
      <c r="B29" s="128" t="s">
        <v>142</v>
      </c>
      <c r="C29" s="129">
        <v>2212</v>
      </c>
      <c r="D29" s="129">
        <v>6121</v>
      </c>
      <c r="E29" s="125"/>
      <c r="F29" s="129">
        <v>5093</v>
      </c>
      <c r="G29" s="128" t="s">
        <v>124</v>
      </c>
      <c r="H29" s="221"/>
      <c r="I29" s="218">
        <v>1909.8</v>
      </c>
      <c r="J29" s="135">
        <f aca="true" t="shared" si="1" ref="J29:J48">SUM(H29:I29)</f>
        <v>1909.8</v>
      </c>
    </row>
    <row r="30" spans="1:10" ht="12.75">
      <c r="A30" s="129">
        <v>30</v>
      </c>
      <c r="B30" s="128" t="s">
        <v>142</v>
      </c>
      <c r="C30" s="129">
        <v>2212</v>
      </c>
      <c r="D30" s="129">
        <v>6121</v>
      </c>
      <c r="E30" s="223"/>
      <c r="F30" s="129">
        <v>3217</v>
      </c>
      <c r="G30" s="128" t="s">
        <v>125</v>
      </c>
      <c r="H30" s="125"/>
      <c r="I30" s="218">
        <v>11370</v>
      </c>
      <c r="J30" s="135">
        <f t="shared" si="1"/>
        <v>11370</v>
      </c>
    </row>
    <row r="31" spans="1:10" ht="12.75">
      <c r="A31" s="129">
        <v>30</v>
      </c>
      <c r="B31" s="128" t="s">
        <v>142</v>
      </c>
      <c r="C31" s="129">
        <v>2212</v>
      </c>
      <c r="D31" s="129">
        <v>6121</v>
      </c>
      <c r="E31" s="223"/>
      <c r="F31" s="129">
        <v>7876</v>
      </c>
      <c r="G31" s="128" t="s">
        <v>126</v>
      </c>
      <c r="H31" s="125"/>
      <c r="I31" s="218">
        <v>3500</v>
      </c>
      <c r="J31" s="135">
        <f t="shared" si="1"/>
        <v>3500</v>
      </c>
    </row>
    <row r="32" spans="1:10" ht="12.75">
      <c r="A32" s="129">
        <v>30</v>
      </c>
      <c r="B32" s="128" t="s">
        <v>142</v>
      </c>
      <c r="C32" s="129">
        <v>2212</v>
      </c>
      <c r="D32" s="129">
        <v>6121</v>
      </c>
      <c r="E32" s="223"/>
      <c r="F32" s="129">
        <v>5910</v>
      </c>
      <c r="G32" s="128" t="s">
        <v>127</v>
      </c>
      <c r="H32" s="125"/>
      <c r="I32" s="218">
        <v>3134</v>
      </c>
      <c r="J32" s="135">
        <f t="shared" si="1"/>
        <v>3134</v>
      </c>
    </row>
    <row r="33" spans="1:10" ht="12.75">
      <c r="A33" s="129">
        <v>30</v>
      </c>
      <c r="B33" s="128" t="s">
        <v>142</v>
      </c>
      <c r="C33" s="129">
        <v>2212</v>
      </c>
      <c r="D33" s="129">
        <v>6121</v>
      </c>
      <c r="E33" s="223"/>
      <c r="F33" s="129">
        <v>7125</v>
      </c>
      <c r="G33" s="128" t="s">
        <v>128</v>
      </c>
      <c r="H33" s="125"/>
      <c r="I33" s="218">
        <v>4980</v>
      </c>
      <c r="J33" s="135">
        <f t="shared" si="1"/>
        <v>4980</v>
      </c>
    </row>
    <row r="34" spans="1:10" ht="12.75">
      <c r="A34" s="129">
        <v>30</v>
      </c>
      <c r="B34" s="128" t="s">
        <v>142</v>
      </c>
      <c r="C34" s="129">
        <v>2212</v>
      </c>
      <c r="D34" s="129">
        <v>6121</v>
      </c>
      <c r="E34" s="368"/>
      <c r="F34" s="129">
        <v>6834</v>
      </c>
      <c r="G34" s="128" t="s">
        <v>129</v>
      </c>
      <c r="H34" s="125"/>
      <c r="I34" s="218">
        <v>21895</v>
      </c>
      <c r="J34" s="135">
        <f t="shared" si="1"/>
        <v>21895</v>
      </c>
    </row>
    <row r="35" spans="1:10" ht="12.75">
      <c r="A35" s="129">
        <v>30</v>
      </c>
      <c r="B35" s="128" t="s">
        <v>142</v>
      </c>
      <c r="C35" s="129">
        <v>2212</v>
      </c>
      <c r="D35" s="129">
        <v>6121</v>
      </c>
      <c r="E35" s="368"/>
      <c r="F35" s="129">
        <v>3220</v>
      </c>
      <c r="G35" s="128" t="s">
        <v>130</v>
      </c>
      <c r="H35" s="125"/>
      <c r="I35" s="218">
        <v>5270</v>
      </c>
      <c r="J35" s="135">
        <f t="shared" si="1"/>
        <v>5270</v>
      </c>
    </row>
    <row r="36" spans="1:10" ht="12.75">
      <c r="A36" s="129">
        <v>30</v>
      </c>
      <c r="B36" s="128" t="s">
        <v>142</v>
      </c>
      <c r="C36" s="129">
        <v>2212</v>
      </c>
      <c r="D36" s="129">
        <v>6121</v>
      </c>
      <c r="E36" s="368"/>
      <c r="F36" s="129">
        <v>7565</v>
      </c>
      <c r="G36" s="128" t="s">
        <v>131</v>
      </c>
      <c r="H36" s="125"/>
      <c r="I36" s="218">
        <v>43000</v>
      </c>
      <c r="J36" s="135">
        <f t="shared" si="1"/>
        <v>43000</v>
      </c>
    </row>
    <row r="37" spans="1:10" ht="12.75">
      <c r="A37" s="129">
        <v>30</v>
      </c>
      <c r="B37" s="128" t="s">
        <v>142</v>
      </c>
      <c r="C37" s="129">
        <v>2212</v>
      </c>
      <c r="D37" s="129">
        <v>6121</v>
      </c>
      <c r="E37" s="223"/>
      <c r="F37" s="129">
        <v>7568</v>
      </c>
      <c r="G37" s="128" t="s">
        <v>132</v>
      </c>
      <c r="H37" s="125"/>
      <c r="I37" s="218">
        <v>26567</v>
      </c>
      <c r="J37" s="135">
        <f t="shared" si="1"/>
        <v>26567</v>
      </c>
    </row>
    <row r="38" spans="1:10" ht="12.75">
      <c r="A38" s="129">
        <v>30</v>
      </c>
      <c r="B38" s="128" t="s">
        <v>142</v>
      </c>
      <c r="C38" s="129">
        <v>2212</v>
      </c>
      <c r="D38" s="129">
        <v>6121</v>
      </c>
      <c r="E38" s="223"/>
      <c r="F38" s="129">
        <v>6043</v>
      </c>
      <c r="G38" s="128" t="s">
        <v>133</v>
      </c>
      <c r="H38" s="125"/>
      <c r="I38" s="218">
        <v>18077</v>
      </c>
      <c r="J38" s="135">
        <f t="shared" si="1"/>
        <v>18077</v>
      </c>
    </row>
    <row r="39" spans="1:10" ht="12.75">
      <c r="A39" s="129">
        <v>30</v>
      </c>
      <c r="B39" s="128" t="s">
        <v>142</v>
      </c>
      <c r="C39" s="129">
        <v>2212</v>
      </c>
      <c r="D39" s="129">
        <v>6121</v>
      </c>
      <c r="E39" s="223"/>
      <c r="F39" s="129">
        <v>7563</v>
      </c>
      <c r="G39" s="128" t="s">
        <v>134</v>
      </c>
      <c r="H39" s="125"/>
      <c r="I39" s="218">
        <v>35894</v>
      </c>
      <c r="J39" s="135">
        <f t="shared" si="1"/>
        <v>35894</v>
      </c>
    </row>
    <row r="40" spans="1:10" ht="12.75">
      <c r="A40" s="129">
        <v>30</v>
      </c>
      <c r="B40" s="128" t="s">
        <v>142</v>
      </c>
      <c r="C40" s="129">
        <v>2212</v>
      </c>
      <c r="D40" s="129">
        <v>6121</v>
      </c>
      <c r="E40" s="223" t="s">
        <v>158</v>
      </c>
      <c r="F40" s="129">
        <v>7117</v>
      </c>
      <c r="G40" s="128" t="s">
        <v>135</v>
      </c>
      <c r="H40" s="125"/>
      <c r="I40" s="218">
        <v>7000</v>
      </c>
      <c r="J40" s="135">
        <f t="shared" si="1"/>
        <v>7000</v>
      </c>
    </row>
    <row r="41" spans="1:10" ht="12.75">
      <c r="A41" s="129">
        <v>30</v>
      </c>
      <c r="B41" s="128" t="s">
        <v>142</v>
      </c>
      <c r="C41" s="129">
        <v>2212</v>
      </c>
      <c r="D41" s="129">
        <v>6121</v>
      </c>
      <c r="E41" s="223" t="s">
        <v>158</v>
      </c>
      <c r="F41" s="129">
        <v>7334</v>
      </c>
      <c r="G41" s="128" t="s">
        <v>136</v>
      </c>
      <c r="H41" s="125"/>
      <c r="I41" s="218">
        <v>26700</v>
      </c>
      <c r="J41" s="135">
        <f t="shared" si="1"/>
        <v>26700</v>
      </c>
    </row>
    <row r="42" spans="1:10" ht="12.75">
      <c r="A42" s="129">
        <v>30</v>
      </c>
      <c r="B42" s="128" t="s">
        <v>142</v>
      </c>
      <c r="C42" s="129">
        <v>2212</v>
      </c>
      <c r="D42" s="129">
        <v>6121</v>
      </c>
      <c r="E42" s="223" t="s">
        <v>158</v>
      </c>
      <c r="F42" s="129">
        <v>7114</v>
      </c>
      <c r="G42" s="128" t="s">
        <v>137</v>
      </c>
      <c r="H42" s="125"/>
      <c r="I42" s="218">
        <v>5875</v>
      </c>
      <c r="J42" s="135">
        <f t="shared" si="1"/>
        <v>5875</v>
      </c>
    </row>
    <row r="43" spans="1:10" ht="12.75">
      <c r="A43" s="129">
        <v>30</v>
      </c>
      <c r="B43" s="128" t="s">
        <v>142</v>
      </c>
      <c r="C43" s="129">
        <v>2212</v>
      </c>
      <c r="D43" s="129">
        <v>6121</v>
      </c>
      <c r="E43" s="223" t="s">
        <v>158</v>
      </c>
      <c r="F43" s="129">
        <v>7113</v>
      </c>
      <c r="G43" s="128" t="s">
        <v>138</v>
      </c>
      <c r="H43" s="125"/>
      <c r="I43" s="218">
        <v>2190</v>
      </c>
      <c r="J43" s="135">
        <f t="shared" si="1"/>
        <v>2190</v>
      </c>
    </row>
    <row r="44" spans="1:10" ht="12.75">
      <c r="A44" s="129">
        <v>30</v>
      </c>
      <c r="B44" s="128" t="s">
        <v>142</v>
      </c>
      <c r="C44" s="129">
        <v>2212</v>
      </c>
      <c r="D44" s="129">
        <v>6121</v>
      </c>
      <c r="E44" s="223"/>
      <c r="F44" s="129">
        <v>7785</v>
      </c>
      <c r="G44" s="128" t="s">
        <v>139</v>
      </c>
      <c r="H44" s="125"/>
      <c r="I44" s="218">
        <v>1000</v>
      </c>
      <c r="J44" s="135">
        <f t="shared" si="1"/>
        <v>1000</v>
      </c>
    </row>
    <row r="45" spans="1:10" ht="12.75">
      <c r="A45" s="129">
        <v>30</v>
      </c>
      <c r="B45" s="128" t="s">
        <v>142</v>
      </c>
      <c r="C45" s="129">
        <v>2299</v>
      </c>
      <c r="D45" s="129">
        <v>6121</v>
      </c>
      <c r="E45" s="223"/>
      <c r="F45" s="129">
        <v>4346</v>
      </c>
      <c r="G45" s="128" t="s">
        <v>140</v>
      </c>
      <c r="H45" s="125"/>
      <c r="I45" s="218">
        <v>7800</v>
      </c>
      <c r="J45" s="135">
        <f t="shared" si="1"/>
        <v>7800</v>
      </c>
    </row>
    <row r="46" spans="1:10" ht="12.75">
      <c r="A46" s="129">
        <v>30</v>
      </c>
      <c r="B46" s="128" t="s">
        <v>142</v>
      </c>
      <c r="C46" s="129">
        <v>2212</v>
      </c>
      <c r="D46" s="129">
        <v>5171</v>
      </c>
      <c r="E46" s="223"/>
      <c r="F46" s="129"/>
      <c r="G46" s="128" t="s">
        <v>249</v>
      </c>
      <c r="H46" s="218">
        <v>15416</v>
      </c>
      <c r="I46" s="218"/>
      <c r="J46" s="135">
        <f t="shared" si="1"/>
        <v>15416</v>
      </c>
    </row>
    <row r="47" spans="1:10" ht="12.75">
      <c r="A47" s="129">
        <v>30</v>
      </c>
      <c r="B47" s="128" t="s">
        <v>142</v>
      </c>
      <c r="C47" s="129">
        <v>2212</v>
      </c>
      <c r="D47" s="129">
        <v>5171</v>
      </c>
      <c r="E47" s="223" t="s">
        <v>158</v>
      </c>
      <c r="F47" s="129"/>
      <c r="G47" s="128" t="s">
        <v>250</v>
      </c>
      <c r="H47" s="218">
        <v>18600</v>
      </c>
      <c r="I47" s="218"/>
      <c r="J47" s="135">
        <f t="shared" si="1"/>
        <v>18600</v>
      </c>
    </row>
    <row r="48" spans="1:10" ht="12.75">
      <c r="A48" s="150">
        <v>30</v>
      </c>
      <c r="B48" s="151" t="s">
        <v>143</v>
      </c>
      <c r="C48" s="155"/>
      <c r="D48" s="155"/>
      <c r="E48" s="155"/>
      <c r="F48" s="155"/>
      <c r="G48" s="151"/>
      <c r="H48" s="152">
        <f>SUM(H29:H47)</f>
        <v>34016</v>
      </c>
      <c r="I48" s="152">
        <f>SUM(I29:I47)</f>
        <v>226161.8</v>
      </c>
      <c r="J48" s="152">
        <f t="shared" si="1"/>
        <v>260177.8</v>
      </c>
    </row>
    <row r="49" spans="1:10" ht="12.75">
      <c r="A49" s="125"/>
      <c r="B49" s="125"/>
      <c r="C49" s="125"/>
      <c r="D49" s="125"/>
      <c r="E49" s="125"/>
      <c r="F49" s="125"/>
      <c r="G49" s="128"/>
      <c r="H49" s="125"/>
      <c r="I49" s="125"/>
      <c r="J49" s="125"/>
    </row>
    <row r="50" spans="1:10" ht="12.75">
      <c r="A50" s="238">
        <v>30</v>
      </c>
      <c r="B50" s="239" t="s">
        <v>171</v>
      </c>
      <c r="C50" s="238">
        <v>2221</v>
      </c>
      <c r="D50" s="238">
        <v>6313</v>
      </c>
      <c r="E50" s="125"/>
      <c r="F50" s="238">
        <v>3332</v>
      </c>
      <c r="G50" s="128" t="s">
        <v>170</v>
      </c>
      <c r="H50" s="125"/>
      <c r="I50" s="240">
        <v>56845</v>
      </c>
      <c r="J50" s="240">
        <f>SUM(I50)</f>
        <v>56845</v>
      </c>
    </row>
    <row r="51" spans="1:10" ht="12.75">
      <c r="A51" s="150">
        <v>30</v>
      </c>
      <c r="B51" s="151" t="s">
        <v>172</v>
      </c>
      <c r="C51" s="155"/>
      <c r="D51" s="155"/>
      <c r="E51" s="155"/>
      <c r="F51" s="155"/>
      <c r="G51" s="155"/>
      <c r="H51" s="155"/>
      <c r="I51" s="241">
        <f>SUM(I50)</f>
        <v>56845</v>
      </c>
      <c r="J51" s="241">
        <f>SUM(I51)</f>
        <v>56845</v>
      </c>
    </row>
    <row r="52" spans="1:10" ht="13.5" thickBo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</row>
    <row r="53" spans="1:10" ht="16.5" thickBot="1">
      <c r="A53" s="306"/>
      <c r="B53" s="302" t="s">
        <v>216</v>
      </c>
      <c r="C53" s="263"/>
      <c r="D53" s="263"/>
      <c r="E53" s="263"/>
      <c r="F53" s="263"/>
      <c r="G53" s="263"/>
      <c r="H53" s="307">
        <f>H51+H48+H27+H23</f>
        <v>70083.2</v>
      </c>
      <c r="I53" s="307">
        <f>I51+I48+I27+I23</f>
        <v>1580184.8</v>
      </c>
      <c r="J53" s="307">
        <f>J51+J48+J27+J23</f>
        <v>1650268</v>
      </c>
    </row>
    <row r="54" ht="13.5" thickBot="1"/>
    <row r="55" spans="4:10" ht="12.75">
      <c r="D55" s="369" t="s">
        <v>251</v>
      </c>
      <c r="E55" s="370" t="s">
        <v>87</v>
      </c>
      <c r="F55" s="355"/>
      <c r="G55" s="355"/>
      <c r="H55" s="371"/>
      <c r="I55" s="371">
        <f>SUM(I10,I9,I8)</f>
        <v>810640</v>
      </c>
      <c r="J55" s="372">
        <f>SUM(H55:I55)</f>
        <v>810640</v>
      </c>
    </row>
    <row r="56" spans="4:10" ht="12.75">
      <c r="D56" s="373"/>
      <c r="E56" s="368" t="s">
        <v>154</v>
      </c>
      <c r="F56" s="125"/>
      <c r="G56" s="125"/>
      <c r="H56" s="367">
        <f>SUM(H26)</f>
        <v>184.6</v>
      </c>
      <c r="I56" s="367"/>
      <c r="J56" s="374">
        <f>SUM(H56:I56)</f>
        <v>184.6</v>
      </c>
    </row>
    <row r="57" spans="4:10" ht="12.75">
      <c r="D57" s="373"/>
      <c r="E57" s="368" t="s">
        <v>158</v>
      </c>
      <c r="F57" s="134"/>
      <c r="G57" s="125"/>
      <c r="H57" s="367">
        <f>H47</f>
        <v>18600</v>
      </c>
      <c r="I57" s="367">
        <f>SUM(I40,I41,I42,I43)</f>
        <v>41765</v>
      </c>
      <c r="J57" s="374">
        <f>SUM(H57:I57)</f>
        <v>60365</v>
      </c>
    </row>
    <row r="58" spans="4:10" ht="12.75">
      <c r="D58" s="373"/>
      <c r="E58" s="368" t="s">
        <v>253</v>
      </c>
      <c r="F58" s="125"/>
      <c r="G58" s="125"/>
      <c r="H58" s="367">
        <f>H53-H47-H26</f>
        <v>51298.6</v>
      </c>
      <c r="I58" s="367">
        <f>I53-I55-I57</f>
        <v>727779.8</v>
      </c>
      <c r="J58" s="374">
        <f>SUM(H58:I58)</f>
        <v>779078.4</v>
      </c>
    </row>
    <row r="59" spans="4:10" ht="13.5" thickBot="1">
      <c r="D59" s="375"/>
      <c r="E59" s="376" t="s">
        <v>254</v>
      </c>
      <c r="F59" s="362"/>
      <c r="G59" s="362"/>
      <c r="H59" s="362"/>
      <c r="I59" s="362"/>
      <c r="J59" s="377">
        <f>SUM(J55:J58)</f>
        <v>1650268</v>
      </c>
    </row>
    <row r="60" ht="12.75">
      <c r="E60" s="365"/>
    </row>
    <row r="61" ht="12.75">
      <c r="J61" s="366"/>
    </row>
  </sheetData>
  <mergeCells count="1">
    <mergeCell ref="A1:J1"/>
  </mergeCells>
  <printOptions/>
  <pageMargins left="0.75" right="0.52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D13">
      <selection activeCell="G29" sqref="G29"/>
    </sheetView>
  </sheetViews>
  <sheetFormatPr defaultColWidth="9.00390625" defaultRowHeight="12.75"/>
  <cols>
    <col min="2" max="2" width="26.25390625" style="0" customWidth="1"/>
    <col min="7" max="7" width="30.375" style="0" customWidth="1"/>
    <col min="9" max="9" width="12.625" style="0" customWidth="1"/>
    <col min="10" max="10" width="12.00390625" style="0" customWidth="1"/>
  </cols>
  <sheetData>
    <row r="1" spans="1:10" ht="18">
      <c r="A1" s="493" t="s">
        <v>21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8.75" thickBo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13.5" thickBot="1">
      <c r="A3" s="41" t="s">
        <v>13</v>
      </c>
      <c r="B3" s="42" t="s">
        <v>1</v>
      </c>
      <c r="C3" s="41" t="s">
        <v>2</v>
      </c>
      <c r="D3" s="43" t="s">
        <v>3</v>
      </c>
      <c r="E3" s="41" t="s">
        <v>12</v>
      </c>
      <c r="F3" s="41" t="s">
        <v>14</v>
      </c>
      <c r="G3" s="43" t="s">
        <v>5</v>
      </c>
      <c r="H3" s="44"/>
      <c r="I3" s="45" t="s">
        <v>6</v>
      </c>
      <c r="J3" s="46"/>
    </row>
    <row r="4" spans="1:10" ht="13.5" thickBot="1">
      <c r="A4" s="47"/>
      <c r="B4" s="48" t="s">
        <v>7</v>
      </c>
      <c r="C4" s="49"/>
      <c r="D4" s="50"/>
      <c r="E4" s="49"/>
      <c r="F4" s="49"/>
      <c r="G4" s="50"/>
      <c r="H4" s="51" t="s">
        <v>8</v>
      </c>
      <c r="I4" s="45" t="s">
        <v>9</v>
      </c>
      <c r="J4" s="51" t="s">
        <v>10</v>
      </c>
    </row>
    <row r="5" spans="1:10" ht="12.75">
      <c r="A5" s="145">
        <v>21</v>
      </c>
      <c r="B5" s="144" t="s">
        <v>11</v>
      </c>
      <c r="C5" s="145">
        <v>3111</v>
      </c>
      <c r="D5" s="145">
        <v>6121</v>
      </c>
      <c r="E5" s="146" t="s">
        <v>41</v>
      </c>
      <c r="F5" s="53" t="s">
        <v>97</v>
      </c>
      <c r="G5" s="52" t="s">
        <v>112</v>
      </c>
      <c r="H5" s="54"/>
      <c r="I5" s="54">
        <v>52900</v>
      </c>
      <c r="J5" s="188">
        <f>SUM(I5)</f>
        <v>52900</v>
      </c>
    </row>
    <row r="6" spans="1:10" ht="12.75">
      <c r="A6" s="192">
        <v>21</v>
      </c>
      <c r="B6" s="193" t="s">
        <v>11</v>
      </c>
      <c r="C6" s="192">
        <v>3421</v>
      </c>
      <c r="D6" s="192">
        <v>6121</v>
      </c>
      <c r="E6" s="194" t="s">
        <v>41</v>
      </c>
      <c r="F6" s="146" t="s">
        <v>113</v>
      </c>
      <c r="G6" s="144" t="s">
        <v>114</v>
      </c>
      <c r="H6" s="147"/>
      <c r="I6" s="147">
        <v>2900</v>
      </c>
      <c r="J6" s="207">
        <f>SUM(I6)</f>
        <v>2900</v>
      </c>
    </row>
    <row r="7" spans="1:10" ht="12.75">
      <c r="A7" s="192">
        <v>21</v>
      </c>
      <c r="B7" s="193" t="s">
        <v>11</v>
      </c>
      <c r="C7" s="192">
        <v>3122</v>
      </c>
      <c r="D7" s="192">
        <v>6121</v>
      </c>
      <c r="E7" s="194" t="s">
        <v>41</v>
      </c>
      <c r="F7" s="146" t="s">
        <v>115</v>
      </c>
      <c r="G7" s="144" t="s">
        <v>116</v>
      </c>
      <c r="H7" s="147"/>
      <c r="I7" s="147">
        <v>30930</v>
      </c>
      <c r="J7" s="207">
        <f>SUM(I7)</f>
        <v>30930</v>
      </c>
    </row>
    <row r="8" spans="1:10" ht="12.75">
      <c r="A8" s="192">
        <v>21</v>
      </c>
      <c r="B8" s="193" t="s">
        <v>11</v>
      </c>
      <c r="C8" s="192">
        <v>3150</v>
      </c>
      <c r="D8" s="192">
        <v>6121</v>
      </c>
      <c r="E8" s="194" t="s">
        <v>41</v>
      </c>
      <c r="F8" s="146" t="s">
        <v>117</v>
      </c>
      <c r="G8" s="144" t="s">
        <v>118</v>
      </c>
      <c r="H8" s="147"/>
      <c r="I8" s="147">
        <v>4230</v>
      </c>
      <c r="J8" s="207">
        <f>SUM(I8)</f>
        <v>4230</v>
      </c>
    </row>
    <row r="9" spans="1:10" ht="12.75">
      <c r="A9" s="281">
        <v>21</v>
      </c>
      <c r="B9" s="282" t="s">
        <v>107</v>
      </c>
      <c r="C9" s="281"/>
      <c r="D9" s="281"/>
      <c r="E9" s="283"/>
      <c r="F9" s="284"/>
      <c r="G9" s="285"/>
      <c r="H9" s="286">
        <v>0</v>
      </c>
      <c r="I9" s="286">
        <f>SUM(I5:I8)</f>
        <v>90960</v>
      </c>
      <c r="J9" s="287">
        <f>SUM(I9)</f>
        <v>90960</v>
      </c>
    </row>
    <row r="10" spans="1:10" ht="12.75">
      <c r="A10" s="195"/>
      <c r="B10" s="196"/>
      <c r="C10" s="195"/>
      <c r="D10" s="195"/>
      <c r="E10" s="197"/>
      <c r="F10" s="198"/>
      <c r="G10" s="199"/>
      <c r="H10" s="200"/>
      <c r="I10" s="200"/>
      <c r="J10" s="208"/>
    </row>
    <row r="11" spans="1:10" ht="12.75">
      <c r="A11" s="202">
        <v>46</v>
      </c>
      <c r="B11" s="201" t="s">
        <v>314</v>
      </c>
      <c r="C11" s="202">
        <v>3299</v>
      </c>
      <c r="D11" s="202">
        <v>5909</v>
      </c>
      <c r="E11" s="203"/>
      <c r="F11" s="204"/>
      <c r="G11" s="205" t="s">
        <v>315</v>
      </c>
      <c r="H11" s="206">
        <v>1500</v>
      </c>
      <c r="I11" s="206"/>
      <c r="J11" s="209">
        <f>SUM(H11:I11)</f>
        <v>1500</v>
      </c>
    </row>
    <row r="12" spans="1:10" ht="12.75">
      <c r="A12" s="281">
        <v>46</v>
      </c>
      <c r="B12" s="282" t="s">
        <v>316</v>
      </c>
      <c r="C12" s="281"/>
      <c r="D12" s="281"/>
      <c r="E12" s="283"/>
      <c r="F12" s="284"/>
      <c r="G12" s="285"/>
      <c r="H12" s="286">
        <f>SUM(H11)</f>
        <v>1500</v>
      </c>
      <c r="I12" s="286"/>
      <c r="J12" s="287">
        <f>SUM(H12:I12)</f>
        <v>1500</v>
      </c>
    </row>
    <row r="13" spans="1:10" ht="12.75">
      <c r="A13" s="195"/>
      <c r="B13" s="196"/>
      <c r="C13" s="195"/>
      <c r="D13" s="195"/>
      <c r="E13" s="197"/>
      <c r="F13" s="198"/>
      <c r="G13" s="199"/>
      <c r="H13" s="200"/>
      <c r="I13" s="200"/>
      <c r="J13" s="208"/>
    </row>
    <row r="14" spans="1:10" ht="12.75">
      <c r="A14" s="202">
        <v>64</v>
      </c>
      <c r="B14" s="201" t="s">
        <v>119</v>
      </c>
      <c r="C14" s="195"/>
      <c r="D14" s="195"/>
      <c r="E14" s="197"/>
      <c r="F14" s="198"/>
      <c r="G14" s="199"/>
      <c r="H14" s="200"/>
      <c r="I14" s="200"/>
      <c r="J14" s="208"/>
    </row>
    <row r="15" spans="1:10" ht="12.75">
      <c r="A15" s="202">
        <v>64</v>
      </c>
      <c r="B15" s="201" t="s">
        <v>304</v>
      </c>
      <c r="C15" s="202">
        <v>3421</v>
      </c>
      <c r="D15" s="202">
        <v>6351</v>
      </c>
      <c r="E15" s="203"/>
      <c r="F15" s="204" t="s">
        <v>305</v>
      </c>
      <c r="G15" s="205" t="s">
        <v>306</v>
      </c>
      <c r="H15" s="206"/>
      <c r="I15" s="206">
        <v>1100</v>
      </c>
      <c r="J15" s="209">
        <f>SUM(I15)</f>
        <v>1100</v>
      </c>
    </row>
    <row r="16" spans="1:10" ht="12.75">
      <c r="A16" s="202">
        <v>64</v>
      </c>
      <c r="B16" s="201" t="s">
        <v>120</v>
      </c>
      <c r="C16" s="202">
        <v>3421</v>
      </c>
      <c r="D16" s="202">
        <v>6351</v>
      </c>
      <c r="E16" s="203"/>
      <c r="F16" s="204" t="s">
        <v>121</v>
      </c>
      <c r="G16" s="205" t="s">
        <v>122</v>
      </c>
      <c r="H16" s="206"/>
      <c r="I16" s="206">
        <v>600</v>
      </c>
      <c r="J16" s="209">
        <f>SUM(I16)</f>
        <v>600</v>
      </c>
    </row>
    <row r="17" spans="1:10" ht="12.75">
      <c r="A17" s="273">
        <v>64</v>
      </c>
      <c r="B17" s="274" t="s">
        <v>123</v>
      </c>
      <c r="C17" s="275"/>
      <c r="D17" s="275"/>
      <c r="E17" s="276"/>
      <c r="F17" s="277"/>
      <c r="G17" s="278"/>
      <c r="H17" s="286">
        <v>0</v>
      </c>
      <c r="I17" s="279">
        <f>SUM(I15:I16)</f>
        <v>1700</v>
      </c>
      <c r="J17" s="280">
        <f>SUM(I17)</f>
        <v>1700</v>
      </c>
    </row>
    <row r="18" spans="1:11" ht="12.75">
      <c r="A18" s="192"/>
      <c r="B18" s="193"/>
      <c r="C18" s="192"/>
      <c r="D18" s="192"/>
      <c r="E18" s="194"/>
      <c r="F18" s="146"/>
      <c r="G18" s="144"/>
      <c r="H18" s="147"/>
      <c r="I18" s="148"/>
      <c r="J18" s="210"/>
      <c r="K18" s="211"/>
    </row>
    <row r="19" spans="1:10" ht="12.75">
      <c r="A19" s="189">
        <v>65</v>
      </c>
      <c r="B19" s="190" t="s">
        <v>15</v>
      </c>
      <c r="C19" s="191"/>
      <c r="D19" s="191"/>
      <c r="E19" s="146"/>
      <c r="F19" s="126"/>
      <c r="G19" s="125"/>
      <c r="H19" s="125"/>
      <c r="I19" s="125"/>
      <c r="J19" s="125"/>
    </row>
    <row r="20" spans="1:10" ht="12.75">
      <c r="A20" s="129">
        <v>65</v>
      </c>
      <c r="B20" s="128" t="s">
        <v>49</v>
      </c>
      <c r="C20" s="129">
        <v>3123</v>
      </c>
      <c r="D20" s="129">
        <v>6351</v>
      </c>
      <c r="E20" s="129"/>
      <c r="F20" s="129">
        <v>6879</v>
      </c>
      <c r="G20" s="128" t="s">
        <v>50</v>
      </c>
      <c r="H20" s="128"/>
      <c r="I20" s="135">
        <v>6000</v>
      </c>
      <c r="J20" s="135">
        <f aca="true" t="shared" si="0" ref="J20:J27">SUM(H20:I20)</f>
        <v>6000</v>
      </c>
    </row>
    <row r="21" spans="1:10" ht="12.75">
      <c r="A21" s="129">
        <v>65</v>
      </c>
      <c r="B21" s="128" t="s">
        <v>51</v>
      </c>
      <c r="C21" s="129">
        <v>3114</v>
      </c>
      <c r="D21" s="129">
        <v>6351</v>
      </c>
      <c r="E21" s="129"/>
      <c r="F21" s="129">
        <v>7640</v>
      </c>
      <c r="G21" s="128" t="s">
        <v>52</v>
      </c>
      <c r="H21" s="128"/>
      <c r="I21" s="135">
        <v>1238</v>
      </c>
      <c r="J21" s="135">
        <f t="shared" si="0"/>
        <v>1238</v>
      </c>
    </row>
    <row r="22" spans="1:10" ht="12.75">
      <c r="A22" s="129">
        <v>65</v>
      </c>
      <c r="B22" s="128" t="s">
        <v>84</v>
      </c>
      <c r="C22" s="129">
        <v>3122</v>
      </c>
      <c r="D22" s="129">
        <v>6351</v>
      </c>
      <c r="E22" s="127" t="s">
        <v>41</v>
      </c>
      <c r="F22" s="129">
        <v>6673</v>
      </c>
      <c r="G22" s="128" t="s">
        <v>40</v>
      </c>
      <c r="H22" s="128"/>
      <c r="I22" s="135">
        <v>6381</v>
      </c>
      <c r="J22" s="135">
        <f t="shared" si="0"/>
        <v>6381</v>
      </c>
    </row>
    <row r="23" spans="1:10" ht="12.75">
      <c r="A23" s="129">
        <v>65</v>
      </c>
      <c r="B23" s="128" t="s">
        <v>300</v>
      </c>
      <c r="C23" s="129">
        <v>3145</v>
      </c>
      <c r="D23" s="129">
        <v>6351</v>
      </c>
      <c r="E23" s="127"/>
      <c r="F23" s="129">
        <v>7582</v>
      </c>
      <c r="G23" s="128" t="s">
        <v>301</v>
      </c>
      <c r="H23" s="128"/>
      <c r="I23" s="135">
        <v>414</v>
      </c>
      <c r="J23" s="135">
        <f t="shared" si="0"/>
        <v>414</v>
      </c>
    </row>
    <row r="24" spans="1:10" ht="12.75">
      <c r="A24" s="129">
        <v>65</v>
      </c>
      <c r="B24" s="128" t="s">
        <v>311</v>
      </c>
      <c r="C24" s="129">
        <v>3121</v>
      </c>
      <c r="D24" s="129">
        <v>5331</v>
      </c>
      <c r="E24" s="127"/>
      <c r="F24" s="129"/>
      <c r="G24" s="128" t="s">
        <v>312</v>
      </c>
      <c r="H24" s="135">
        <v>4500</v>
      </c>
      <c r="I24" s="135"/>
      <c r="J24" s="135">
        <f t="shared" si="0"/>
        <v>4500</v>
      </c>
    </row>
    <row r="25" spans="1:10" ht="12.75">
      <c r="A25" s="129">
        <v>65</v>
      </c>
      <c r="B25" s="128" t="s">
        <v>313</v>
      </c>
      <c r="C25" s="129">
        <v>3119</v>
      </c>
      <c r="D25" s="129">
        <v>5909</v>
      </c>
      <c r="E25" s="127"/>
      <c r="F25" s="129"/>
      <c r="G25" s="128" t="s">
        <v>298</v>
      </c>
      <c r="H25" s="135">
        <v>2000</v>
      </c>
      <c r="I25" s="135"/>
      <c r="J25" s="135">
        <f t="shared" si="0"/>
        <v>2000</v>
      </c>
    </row>
    <row r="26" spans="1:10" ht="12.75">
      <c r="A26" s="129">
        <v>65</v>
      </c>
      <c r="B26" s="128" t="s">
        <v>302</v>
      </c>
      <c r="C26" s="129">
        <v>3121</v>
      </c>
      <c r="D26" s="129">
        <v>5331</v>
      </c>
      <c r="E26" s="129"/>
      <c r="F26" s="129"/>
      <c r="G26" s="128" t="s">
        <v>303</v>
      </c>
      <c r="H26" s="135">
        <v>1550</v>
      </c>
      <c r="I26" s="135"/>
      <c r="J26" s="135">
        <f t="shared" si="0"/>
        <v>1550</v>
      </c>
    </row>
    <row r="27" spans="1:10" ht="12.75">
      <c r="A27" s="150">
        <v>65</v>
      </c>
      <c r="B27" s="151" t="s">
        <v>42</v>
      </c>
      <c r="C27" s="150"/>
      <c r="D27" s="150"/>
      <c r="E27" s="150"/>
      <c r="F27" s="151"/>
      <c r="G27" s="151"/>
      <c r="H27" s="286">
        <f>SUM(H24:H26)</f>
        <v>8050</v>
      </c>
      <c r="I27" s="152">
        <f>SUM(I20:I26)</f>
        <v>14033</v>
      </c>
      <c r="J27" s="152">
        <f t="shared" si="0"/>
        <v>22083</v>
      </c>
    </row>
    <row r="28" spans="1:10" ht="13.5" thickBot="1">
      <c r="A28" s="300"/>
      <c r="B28" s="300"/>
      <c r="C28" s="300"/>
      <c r="D28" s="300"/>
      <c r="E28" s="300"/>
      <c r="F28" s="300"/>
      <c r="G28" s="300"/>
      <c r="H28" s="300"/>
      <c r="I28" s="256"/>
      <c r="J28" s="256"/>
    </row>
    <row r="29" spans="1:10" ht="16.5" thickBot="1">
      <c r="A29" s="301"/>
      <c r="B29" s="302" t="s">
        <v>207</v>
      </c>
      <c r="C29" s="303"/>
      <c r="D29" s="303"/>
      <c r="E29" s="303"/>
      <c r="F29" s="303"/>
      <c r="G29" s="303"/>
      <c r="H29" s="304">
        <f>H27+H17+H12+H9</f>
        <v>9550</v>
      </c>
      <c r="I29" s="304">
        <f>I27+I17+I12+I9</f>
        <v>106693</v>
      </c>
      <c r="J29" s="305">
        <f>J27+J17+J12+J9</f>
        <v>116243</v>
      </c>
    </row>
    <row r="30" spans="9:10" ht="13.5" thickBot="1">
      <c r="I30" s="136"/>
      <c r="J30" s="136"/>
    </row>
    <row r="31" spans="4:10" ht="12.75">
      <c r="D31" s="369" t="s">
        <v>251</v>
      </c>
      <c r="E31" s="354" t="s">
        <v>41</v>
      </c>
      <c r="F31" s="355"/>
      <c r="G31" s="355"/>
      <c r="H31" s="355"/>
      <c r="I31" s="381">
        <f>SUM(I5,I6,I7,I8,I22)</f>
        <v>97341</v>
      </c>
      <c r="J31" s="382">
        <f>SUM(I31)</f>
        <v>97341</v>
      </c>
    </row>
    <row r="32" spans="4:10" ht="12.75">
      <c r="D32" s="373"/>
      <c r="E32" s="127" t="s">
        <v>253</v>
      </c>
      <c r="F32" s="125"/>
      <c r="G32" s="125"/>
      <c r="H32" s="135">
        <f>H27+H12</f>
        <v>9550</v>
      </c>
      <c r="I32" s="135">
        <f>I29-I31</f>
        <v>9352</v>
      </c>
      <c r="J32" s="359">
        <f>SUM(H32:I32)</f>
        <v>18902</v>
      </c>
    </row>
    <row r="33" spans="4:10" ht="13.5" thickBot="1">
      <c r="D33" s="375"/>
      <c r="E33" s="361" t="s">
        <v>254</v>
      </c>
      <c r="F33" s="362"/>
      <c r="G33" s="362"/>
      <c r="H33" s="364">
        <f>SUM(H31:H32)</f>
        <v>9550</v>
      </c>
      <c r="I33" s="364">
        <f>SUM(I31:I32)</f>
        <v>106693</v>
      </c>
      <c r="J33" s="364">
        <f>SUM(H33:I33)</f>
        <v>116243</v>
      </c>
    </row>
    <row r="34" ht="12.75">
      <c r="E34" s="380"/>
    </row>
  </sheetData>
  <mergeCells count="1">
    <mergeCell ref="A1:J1"/>
  </mergeCells>
  <printOptions/>
  <pageMargins left="0.75" right="0.32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10" sqref="I10"/>
    </sheetView>
  </sheetViews>
  <sheetFormatPr defaultColWidth="9.00390625" defaultRowHeight="12.75"/>
  <cols>
    <col min="2" max="2" width="25.625" style="0" customWidth="1"/>
    <col min="7" max="7" width="34.625" style="0" customWidth="1"/>
    <col min="9" max="9" width="11.25390625" style="0" customWidth="1"/>
    <col min="10" max="10" width="11.625" style="0" customWidth="1"/>
    <col min="11" max="11" width="11.00390625" style="0" customWidth="1"/>
  </cols>
  <sheetData>
    <row r="1" spans="1:10" ht="18">
      <c r="A1" s="490" t="s">
        <v>22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56" t="s">
        <v>0</v>
      </c>
      <c r="B3" s="57" t="s">
        <v>1</v>
      </c>
      <c r="C3" s="57" t="s">
        <v>2</v>
      </c>
      <c r="D3" s="58" t="s">
        <v>3</v>
      </c>
      <c r="E3" s="58" t="s">
        <v>16</v>
      </c>
      <c r="F3" s="57" t="s">
        <v>4</v>
      </c>
      <c r="G3" s="59" t="s">
        <v>5</v>
      </c>
      <c r="H3" s="60"/>
      <c r="I3" s="61" t="s">
        <v>6</v>
      </c>
      <c r="J3" s="62"/>
    </row>
    <row r="4" spans="1:10" ht="13.5" thickBot="1">
      <c r="A4" s="63"/>
      <c r="B4" s="64" t="s">
        <v>7</v>
      </c>
      <c r="C4" s="64"/>
      <c r="D4" s="65"/>
      <c r="E4" s="65"/>
      <c r="F4" s="64"/>
      <c r="G4" s="66"/>
      <c r="H4" s="67" t="s">
        <v>8</v>
      </c>
      <c r="I4" s="61" t="s">
        <v>9</v>
      </c>
      <c r="J4" s="67" t="s">
        <v>10</v>
      </c>
    </row>
    <row r="5" spans="1:10" ht="12.75">
      <c r="A5" s="176">
        <v>21</v>
      </c>
      <c r="B5" s="175" t="s">
        <v>11</v>
      </c>
      <c r="C5" s="12">
        <v>4314</v>
      </c>
      <c r="D5" s="12">
        <v>6121</v>
      </c>
      <c r="E5" s="12"/>
      <c r="F5" s="68">
        <v>190</v>
      </c>
      <c r="G5" s="11" t="s">
        <v>104</v>
      </c>
      <c r="H5" s="69"/>
      <c r="I5" s="69">
        <v>2500</v>
      </c>
      <c r="J5" s="70">
        <f>SUM(I5)</f>
        <v>2500</v>
      </c>
    </row>
    <row r="6" spans="1:10" ht="12.75">
      <c r="A6" s="179">
        <v>21</v>
      </c>
      <c r="B6" s="180" t="s">
        <v>145</v>
      </c>
      <c r="C6" s="179">
        <v>3612</v>
      </c>
      <c r="D6" s="179">
        <v>6121</v>
      </c>
      <c r="E6" s="125"/>
      <c r="F6" s="247">
        <v>192</v>
      </c>
      <c r="G6" s="180" t="s">
        <v>308</v>
      </c>
      <c r="H6" s="248"/>
      <c r="I6" s="181">
        <v>11700</v>
      </c>
      <c r="J6" s="135">
        <f>SUM(H18:I18)</f>
        <v>11700</v>
      </c>
    </row>
    <row r="7" spans="1:10" ht="12.75">
      <c r="A7" s="179">
        <v>21</v>
      </c>
      <c r="B7" s="180" t="s">
        <v>11</v>
      </c>
      <c r="C7" s="176">
        <v>4349</v>
      </c>
      <c r="D7" s="176">
        <v>6121</v>
      </c>
      <c r="E7" s="176"/>
      <c r="F7" s="177">
        <v>224</v>
      </c>
      <c r="G7" s="175" t="s">
        <v>98</v>
      </c>
      <c r="H7" s="178"/>
      <c r="I7" s="178">
        <v>13740</v>
      </c>
      <c r="J7" s="181">
        <f>SUM(I7)</f>
        <v>13740</v>
      </c>
    </row>
    <row r="8" spans="1:10" ht="12.75">
      <c r="A8" s="179">
        <v>21</v>
      </c>
      <c r="B8" s="180" t="s">
        <v>11</v>
      </c>
      <c r="C8" s="176">
        <v>4314</v>
      </c>
      <c r="D8" s="176">
        <v>6121</v>
      </c>
      <c r="E8" s="176"/>
      <c r="F8" s="177">
        <v>236</v>
      </c>
      <c r="G8" s="175" t="s">
        <v>99</v>
      </c>
      <c r="H8" s="178"/>
      <c r="I8" s="178">
        <v>2100</v>
      </c>
      <c r="J8" s="181">
        <f>SUM(I8)</f>
        <v>2100</v>
      </c>
    </row>
    <row r="9" spans="1:10" ht="12.75">
      <c r="A9" s="179">
        <v>21</v>
      </c>
      <c r="B9" s="180" t="s">
        <v>11</v>
      </c>
      <c r="C9" s="176">
        <v>4313</v>
      </c>
      <c r="D9" s="176">
        <v>6121</v>
      </c>
      <c r="E9" s="176"/>
      <c r="F9" s="177">
        <v>5990</v>
      </c>
      <c r="G9" s="175" t="s">
        <v>100</v>
      </c>
      <c r="H9" s="178"/>
      <c r="I9" s="178">
        <v>34700</v>
      </c>
      <c r="J9" s="181">
        <f>SUM(I9)</f>
        <v>34700</v>
      </c>
    </row>
    <row r="10" spans="1:10" ht="12.75">
      <c r="A10" s="182">
        <v>21</v>
      </c>
      <c r="B10" s="183" t="s">
        <v>107</v>
      </c>
      <c r="C10" s="184"/>
      <c r="D10" s="184"/>
      <c r="E10" s="184"/>
      <c r="F10" s="185"/>
      <c r="G10" s="183"/>
      <c r="H10" s="186"/>
      <c r="I10" s="186">
        <f>SUM(I5:I9)</f>
        <v>64740</v>
      </c>
      <c r="J10" s="187">
        <f>SUM(I10)</f>
        <v>64740</v>
      </c>
    </row>
    <row r="11" spans="1:10" ht="12.75">
      <c r="A11" s="125"/>
      <c r="B11" s="125"/>
      <c r="C11" s="125"/>
      <c r="D11" s="126"/>
      <c r="E11" s="126"/>
      <c r="F11" s="126"/>
      <c r="G11" s="125"/>
      <c r="H11" s="125"/>
      <c r="I11" s="125"/>
      <c r="J11" s="134"/>
    </row>
    <row r="12" spans="1:10" ht="12.75">
      <c r="A12" s="127" t="s">
        <v>73</v>
      </c>
      <c r="B12" s="128" t="s">
        <v>74</v>
      </c>
      <c r="C12" s="128"/>
      <c r="D12" s="129"/>
      <c r="E12" s="129"/>
      <c r="F12" s="129"/>
      <c r="G12" s="128"/>
      <c r="H12" s="128"/>
      <c r="I12" s="128"/>
      <c r="J12" s="135"/>
    </row>
    <row r="13" spans="1:10" ht="12.75">
      <c r="A13" s="127" t="s">
        <v>73</v>
      </c>
      <c r="B13" s="128" t="s">
        <v>75</v>
      </c>
      <c r="C13" s="129">
        <v>4313</v>
      </c>
      <c r="D13" s="129">
        <v>6351</v>
      </c>
      <c r="E13" s="129"/>
      <c r="F13" s="129">
        <v>7652</v>
      </c>
      <c r="G13" s="128" t="s">
        <v>76</v>
      </c>
      <c r="H13" s="128"/>
      <c r="I13" s="135">
        <v>980</v>
      </c>
      <c r="J13" s="135">
        <f aca="true" t="shared" si="0" ref="J13:J18">SUM(H13:I13)</f>
        <v>980</v>
      </c>
    </row>
    <row r="14" spans="1:10" ht="12.75">
      <c r="A14" s="127" t="s">
        <v>73</v>
      </c>
      <c r="B14" s="128" t="s">
        <v>75</v>
      </c>
      <c r="C14" s="129">
        <v>4313</v>
      </c>
      <c r="D14" s="129">
        <v>6351</v>
      </c>
      <c r="E14" s="129"/>
      <c r="F14" s="129">
        <v>7653</v>
      </c>
      <c r="G14" s="128" t="s">
        <v>77</v>
      </c>
      <c r="H14" s="128"/>
      <c r="I14" s="135">
        <v>3050</v>
      </c>
      <c r="J14" s="135">
        <f t="shared" si="0"/>
        <v>3050</v>
      </c>
    </row>
    <row r="15" spans="1:10" ht="12.75">
      <c r="A15" s="127" t="s">
        <v>73</v>
      </c>
      <c r="B15" s="128" t="s">
        <v>78</v>
      </c>
      <c r="C15" s="129">
        <v>4316</v>
      </c>
      <c r="D15" s="129">
        <v>6351</v>
      </c>
      <c r="E15" s="129"/>
      <c r="F15" s="129">
        <v>7646</v>
      </c>
      <c r="G15" s="128" t="s">
        <v>79</v>
      </c>
      <c r="H15" s="128"/>
      <c r="I15" s="135">
        <v>1924</v>
      </c>
      <c r="J15" s="135">
        <f t="shared" si="0"/>
        <v>1924</v>
      </c>
    </row>
    <row r="16" spans="1:10" ht="12.75">
      <c r="A16" s="127" t="s">
        <v>73</v>
      </c>
      <c r="B16" s="128" t="s">
        <v>80</v>
      </c>
      <c r="C16" s="129">
        <v>4313</v>
      </c>
      <c r="D16" s="129">
        <v>6351</v>
      </c>
      <c r="E16" s="129"/>
      <c r="F16" s="129">
        <v>6997</v>
      </c>
      <c r="G16" s="128" t="s">
        <v>81</v>
      </c>
      <c r="H16" s="128"/>
      <c r="I16" s="135">
        <v>2000</v>
      </c>
      <c r="J16" s="135">
        <f t="shared" si="0"/>
        <v>2000</v>
      </c>
    </row>
    <row r="17" spans="1:10" ht="12.75">
      <c r="A17" s="127" t="s">
        <v>73</v>
      </c>
      <c r="B17" s="128" t="s">
        <v>80</v>
      </c>
      <c r="C17" s="129">
        <v>4313</v>
      </c>
      <c r="D17" s="129">
        <v>5331</v>
      </c>
      <c r="E17" s="129"/>
      <c r="F17" s="129"/>
      <c r="G17" s="128" t="s">
        <v>83</v>
      </c>
      <c r="H17" s="135">
        <v>299</v>
      </c>
      <c r="I17" s="135"/>
      <c r="J17" s="135">
        <f t="shared" si="0"/>
        <v>299</v>
      </c>
    </row>
    <row r="18" spans="1:10" ht="12.75">
      <c r="A18" s="154" t="s">
        <v>73</v>
      </c>
      <c r="B18" s="151" t="s">
        <v>82</v>
      </c>
      <c r="C18" s="151"/>
      <c r="D18" s="151"/>
      <c r="E18" s="151"/>
      <c r="F18" s="151"/>
      <c r="G18" s="151"/>
      <c r="H18" s="152">
        <f>SUM(H13:H17)</f>
        <v>299</v>
      </c>
      <c r="I18" s="152">
        <f>SUM(I13:I17)</f>
        <v>7954</v>
      </c>
      <c r="J18" s="152">
        <f t="shared" si="0"/>
        <v>8253</v>
      </c>
    </row>
    <row r="19" spans="1:9" ht="13.5" thickBot="1">
      <c r="A19" s="153"/>
      <c r="H19" s="136"/>
      <c r="I19" s="136"/>
    </row>
    <row r="20" spans="1:10" ht="16.5" thickBot="1">
      <c r="A20" s="306"/>
      <c r="B20" s="302" t="s">
        <v>215</v>
      </c>
      <c r="C20" s="263"/>
      <c r="D20" s="263"/>
      <c r="E20" s="263"/>
      <c r="F20" s="263"/>
      <c r="G20" s="263"/>
      <c r="H20" s="307">
        <f>H18+H10</f>
        <v>299</v>
      </c>
      <c r="I20" s="307">
        <f>I18+I10</f>
        <v>72694</v>
      </c>
      <c r="J20" s="307">
        <f>J18+J10</f>
        <v>72993</v>
      </c>
    </row>
    <row r="21" spans="8:9" ht="12.75">
      <c r="H21" s="136"/>
      <c r="I21" s="136"/>
    </row>
    <row r="22" ht="12.75">
      <c r="I22" s="136"/>
    </row>
    <row r="23" ht="12.75">
      <c r="I23" s="136"/>
    </row>
    <row r="24" ht="12.75">
      <c r="I24" s="136"/>
    </row>
    <row r="25" ht="12.75">
      <c r="I25" s="136"/>
    </row>
    <row r="26" ht="12.75">
      <c r="I26" s="136"/>
    </row>
    <row r="27" ht="12.75">
      <c r="I27" s="136"/>
    </row>
    <row r="28" ht="12.75">
      <c r="I28" s="136"/>
    </row>
  </sheetData>
  <mergeCells count="1">
    <mergeCell ref="A1:J1"/>
  </mergeCells>
  <printOptions/>
  <pageMargins left="0.75" right="0.2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25" sqref="I25"/>
    </sheetView>
  </sheetViews>
  <sheetFormatPr defaultColWidth="9.00390625" defaultRowHeight="12.75"/>
  <cols>
    <col min="2" max="2" width="23.75390625" style="0" customWidth="1"/>
    <col min="7" max="7" width="31.00390625" style="0" customWidth="1"/>
    <col min="9" max="9" width="11.125" style="0" customWidth="1"/>
    <col min="10" max="10" width="9.875" style="0" customWidth="1"/>
  </cols>
  <sheetData>
    <row r="1" spans="1:10" ht="18">
      <c r="A1" s="494" t="s">
        <v>23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0" ht="13.5" thickBo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3.5" thickBot="1">
      <c r="A3" s="72" t="s">
        <v>0</v>
      </c>
      <c r="B3" s="73" t="s">
        <v>1</v>
      </c>
      <c r="C3" s="73" t="s">
        <v>2</v>
      </c>
      <c r="D3" s="74" t="s">
        <v>3</v>
      </c>
      <c r="E3" s="73" t="s">
        <v>16</v>
      </c>
      <c r="F3" s="73" t="s">
        <v>4</v>
      </c>
      <c r="G3" s="73" t="s">
        <v>5</v>
      </c>
      <c r="H3" s="75"/>
      <c r="I3" s="76" t="s">
        <v>6</v>
      </c>
      <c r="J3" s="77"/>
    </row>
    <row r="4" spans="1:10" ht="13.5" thickBot="1">
      <c r="A4" s="78"/>
      <c r="B4" s="79" t="s">
        <v>7</v>
      </c>
      <c r="C4" s="79"/>
      <c r="D4" s="80"/>
      <c r="E4" s="79"/>
      <c r="F4" s="79"/>
      <c r="G4" s="79"/>
      <c r="H4" s="81" t="s">
        <v>8</v>
      </c>
      <c r="I4" s="76" t="s">
        <v>9</v>
      </c>
      <c r="J4" s="81" t="s">
        <v>10</v>
      </c>
    </row>
    <row r="5" spans="1:10" ht="12.75">
      <c r="A5" s="168">
        <v>21</v>
      </c>
      <c r="B5" s="82" t="s">
        <v>11</v>
      </c>
      <c r="C5" s="83">
        <v>3311</v>
      </c>
      <c r="D5" s="83">
        <v>6121</v>
      </c>
      <c r="E5" s="230"/>
      <c r="F5" s="169">
        <v>201</v>
      </c>
      <c r="G5" s="82" t="s">
        <v>110</v>
      </c>
      <c r="H5" s="84"/>
      <c r="I5" s="84">
        <v>262100</v>
      </c>
      <c r="J5" s="85">
        <f>SUM(H5:I5)</f>
        <v>262100</v>
      </c>
    </row>
    <row r="6" spans="1:10" ht="12.75">
      <c r="A6" s="231">
        <v>21</v>
      </c>
      <c r="B6" s="82" t="s">
        <v>11</v>
      </c>
      <c r="C6" s="168">
        <v>3311</v>
      </c>
      <c r="D6" s="168">
        <v>6121</v>
      </c>
      <c r="E6" s="224" t="s">
        <v>41</v>
      </c>
      <c r="F6" s="225">
        <v>201</v>
      </c>
      <c r="G6" s="226" t="s">
        <v>110</v>
      </c>
      <c r="H6" s="170"/>
      <c r="I6" s="170">
        <v>94500</v>
      </c>
      <c r="J6" s="340">
        <f>SUM(H6:I6)</f>
        <v>94500</v>
      </c>
    </row>
    <row r="7" spans="1:10" ht="12.75">
      <c r="A7" s="231">
        <v>21</v>
      </c>
      <c r="B7" s="82" t="s">
        <v>11</v>
      </c>
      <c r="C7" s="168">
        <v>3317</v>
      </c>
      <c r="D7" s="168">
        <v>6121</v>
      </c>
      <c r="E7" s="224"/>
      <c r="F7" s="225">
        <v>6122</v>
      </c>
      <c r="G7" s="226" t="s">
        <v>101</v>
      </c>
      <c r="H7" s="170"/>
      <c r="I7" s="170">
        <v>31430</v>
      </c>
      <c r="J7" s="340">
        <f>SUM(H7:I7)</f>
        <v>31430</v>
      </c>
    </row>
    <row r="8" spans="1:10" ht="12.75">
      <c r="A8" s="231">
        <v>21</v>
      </c>
      <c r="B8" s="82" t="s">
        <v>11</v>
      </c>
      <c r="C8" s="168">
        <v>3322</v>
      </c>
      <c r="D8" s="168">
        <v>5171</v>
      </c>
      <c r="E8" s="224"/>
      <c r="F8" s="225"/>
      <c r="G8" s="226" t="s">
        <v>111</v>
      </c>
      <c r="H8" s="170">
        <v>14600</v>
      </c>
      <c r="I8" s="170"/>
      <c r="J8" s="340">
        <f>SUM(H8:I8)</f>
        <v>14600</v>
      </c>
    </row>
    <row r="9" spans="1:10" ht="12.75">
      <c r="A9" s="232">
        <v>21</v>
      </c>
      <c r="B9" s="171" t="s">
        <v>107</v>
      </c>
      <c r="C9" s="172"/>
      <c r="D9" s="172"/>
      <c r="E9" s="227"/>
      <c r="F9" s="228"/>
      <c r="G9" s="229"/>
      <c r="H9" s="173">
        <f>SUM(H5:H8)</f>
        <v>14600</v>
      </c>
      <c r="I9" s="173">
        <f>SUM(I5:I8)</f>
        <v>388030</v>
      </c>
      <c r="J9" s="341">
        <f>SUM(H9:I9)</f>
        <v>402630</v>
      </c>
    </row>
    <row r="10" spans="1:10" ht="12.75">
      <c r="A10" s="326"/>
      <c r="B10" s="327"/>
      <c r="C10" s="328"/>
      <c r="D10" s="328"/>
      <c r="E10" s="329"/>
      <c r="F10" s="330"/>
      <c r="G10" s="331"/>
      <c r="H10" s="332"/>
      <c r="I10" s="332"/>
      <c r="J10" s="342"/>
    </row>
    <row r="11" spans="1:10" ht="12.75">
      <c r="A11" s="333">
        <v>19</v>
      </c>
      <c r="B11" s="334" t="s">
        <v>230</v>
      </c>
      <c r="C11" s="335">
        <v>3322</v>
      </c>
      <c r="D11" s="335">
        <v>5171</v>
      </c>
      <c r="E11" s="336"/>
      <c r="F11" s="337"/>
      <c r="G11" s="338" t="s">
        <v>231</v>
      </c>
      <c r="H11" s="339">
        <v>2000</v>
      </c>
      <c r="I11" s="339"/>
      <c r="J11" s="343">
        <f>SUM(H11:I11)</f>
        <v>2000</v>
      </c>
    </row>
    <row r="12" spans="1:10" ht="12.75">
      <c r="A12" s="232">
        <v>19</v>
      </c>
      <c r="B12" s="171" t="s">
        <v>232</v>
      </c>
      <c r="C12" s="172"/>
      <c r="D12" s="172"/>
      <c r="E12" s="227"/>
      <c r="F12" s="228"/>
      <c r="G12" s="229"/>
      <c r="H12" s="173">
        <f>SUM(H11)</f>
        <v>2000</v>
      </c>
      <c r="I12" s="173"/>
      <c r="J12" s="341">
        <f>SUM(H12:I12)</f>
        <v>2000</v>
      </c>
    </row>
    <row r="13" spans="1:10" ht="12.75">
      <c r="A13" s="125"/>
      <c r="B13" s="125"/>
      <c r="C13" s="126"/>
      <c r="D13" s="126"/>
      <c r="E13" s="125"/>
      <c r="F13" s="126"/>
      <c r="G13" s="125"/>
      <c r="H13" s="125"/>
      <c r="I13" s="134"/>
      <c r="J13" s="134"/>
    </row>
    <row r="14" spans="1:10" ht="12.75">
      <c r="A14" s="127" t="s">
        <v>27</v>
      </c>
      <c r="B14" s="128" t="s">
        <v>28</v>
      </c>
      <c r="C14" s="126"/>
      <c r="D14" s="126"/>
      <c r="E14" s="125"/>
      <c r="F14" s="126"/>
      <c r="G14" s="125"/>
      <c r="H14" s="125"/>
      <c r="I14" s="134"/>
      <c r="J14" s="134"/>
    </row>
    <row r="15" spans="1:10" ht="12.75">
      <c r="A15" s="127" t="s">
        <v>27</v>
      </c>
      <c r="B15" s="128" t="s">
        <v>17</v>
      </c>
      <c r="C15" s="129">
        <v>3314</v>
      </c>
      <c r="D15" s="129">
        <v>6351</v>
      </c>
      <c r="E15" s="128"/>
      <c r="F15" s="129">
        <v>7675</v>
      </c>
      <c r="G15" s="128" t="s">
        <v>29</v>
      </c>
      <c r="H15" s="128"/>
      <c r="I15" s="135">
        <v>4405</v>
      </c>
      <c r="J15" s="135">
        <v>4405</v>
      </c>
    </row>
    <row r="16" spans="1:10" ht="12.75">
      <c r="A16" s="127" t="s">
        <v>27</v>
      </c>
      <c r="B16" s="128" t="s">
        <v>17</v>
      </c>
      <c r="C16" s="129">
        <v>3314</v>
      </c>
      <c r="D16" s="129">
        <v>6351</v>
      </c>
      <c r="E16" s="128"/>
      <c r="F16" s="129">
        <v>7673</v>
      </c>
      <c r="G16" s="128" t="s">
        <v>30</v>
      </c>
      <c r="H16" s="128"/>
      <c r="I16" s="135">
        <v>672</v>
      </c>
      <c r="J16" s="135">
        <v>672</v>
      </c>
    </row>
    <row r="17" spans="1:10" ht="12.75">
      <c r="A17" s="127" t="s">
        <v>27</v>
      </c>
      <c r="B17" s="128" t="s">
        <v>17</v>
      </c>
      <c r="C17" s="129">
        <v>3314</v>
      </c>
      <c r="D17" s="129">
        <v>6351</v>
      </c>
      <c r="E17" s="128"/>
      <c r="F17" s="129">
        <v>7672</v>
      </c>
      <c r="G17" s="128" t="s">
        <v>31</v>
      </c>
      <c r="H17" s="128"/>
      <c r="I17" s="135">
        <v>305</v>
      </c>
      <c r="J17" s="135">
        <v>0</v>
      </c>
    </row>
    <row r="18" spans="1:10" ht="12.75">
      <c r="A18" s="127" t="s">
        <v>27</v>
      </c>
      <c r="B18" s="128" t="s">
        <v>17</v>
      </c>
      <c r="C18" s="129">
        <v>3314</v>
      </c>
      <c r="D18" s="129">
        <v>6351</v>
      </c>
      <c r="E18" s="128"/>
      <c r="F18" s="129">
        <v>7675</v>
      </c>
      <c r="G18" s="128" t="s">
        <v>29</v>
      </c>
      <c r="H18" s="128"/>
      <c r="I18" s="135">
        <v>0</v>
      </c>
      <c r="J18" s="135">
        <v>305</v>
      </c>
    </row>
    <row r="19" spans="1:10" ht="12.75">
      <c r="A19" s="127" t="s">
        <v>27</v>
      </c>
      <c r="B19" s="128" t="s">
        <v>32</v>
      </c>
      <c r="C19" s="129">
        <v>3315</v>
      </c>
      <c r="D19" s="129">
        <v>6351</v>
      </c>
      <c r="E19" s="128"/>
      <c r="F19" s="129">
        <v>7777</v>
      </c>
      <c r="G19" s="128" t="s">
        <v>33</v>
      </c>
      <c r="H19" s="128"/>
      <c r="I19" s="135">
        <v>4500</v>
      </c>
      <c r="J19" s="135">
        <v>4500</v>
      </c>
    </row>
    <row r="20" spans="1:10" ht="12.75">
      <c r="A20" s="154" t="s">
        <v>27</v>
      </c>
      <c r="B20" s="151" t="s">
        <v>34</v>
      </c>
      <c r="C20" s="174"/>
      <c r="D20" s="174"/>
      <c r="E20" s="155"/>
      <c r="F20" s="174"/>
      <c r="G20" s="155"/>
      <c r="H20" s="155"/>
      <c r="I20" s="152">
        <f>SUM(I15:I19)</f>
        <v>9882</v>
      </c>
      <c r="J20" s="152">
        <f>SUM(J15:J19)</f>
        <v>9882</v>
      </c>
    </row>
    <row r="21" spans="1:10" ht="13.5" thickBot="1">
      <c r="A21" s="252"/>
      <c r="B21" s="252"/>
      <c r="C21" s="317"/>
      <c r="D21" s="317"/>
      <c r="E21" s="252"/>
      <c r="F21" s="317"/>
      <c r="G21" s="252"/>
      <c r="H21" s="252"/>
      <c r="I21" s="318"/>
      <c r="J21" s="318"/>
    </row>
    <row r="22" spans="1:10" ht="16.5" thickBot="1">
      <c r="A22" s="306"/>
      <c r="B22" s="302" t="s">
        <v>214</v>
      </c>
      <c r="C22" s="319"/>
      <c r="D22" s="319"/>
      <c r="E22" s="263"/>
      <c r="F22" s="319"/>
      <c r="G22" s="263"/>
      <c r="H22" s="307">
        <f>H9+H20+H12</f>
        <v>16600</v>
      </c>
      <c r="I22" s="307">
        <f>I9+I20+I12</f>
        <v>397912</v>
      </c>
      <c r="J22" s="307">
        <f>J9+J20+J12</f>
        <v>414512</v>
      </c>
    </row>
    <row r="23" spans="3:10" ht="13.5" thickBot="1">
      <c r="C23" s="124"/>
      <c r="D23" s="124"/>
      <c r="F23" s="124"/>
      <c r="I23" s="136"/>
      <c r="J23" s="136"/>
    </row>
    <row r="24" spans="3:10" ht="12.75">
      <c r="C24" s="124"/>
      <c r="D24" s="353" t="s">
        <v>251</v>
      </c>
      <c r="E24" s="479" t="s">
        <v>41</v>
      </c>
      <c r="F24" s="480"/>
      <c r="G24" s="355"/>
      <c r="H24" s="355"/>
      <c r="I24" s="84">
        <f>I6</f>
        <v>94500</v>
      </c>
      <c r="J24" s="382">
        <f>SUM(H24:I24)</f>
        <v>94500</v>
      </c>
    </row>
    <row r="25" spans="3:10" ht="12.75">
      <c r="C25" s="124"/>
      <c r="D25" s="358"/>
      <c r="E25" s="129" t="s">
        <v>253</v>
      </c>
      <c r="F25" s="126"/>
      <c r="G25" s="125"/>
      <c r="H25" s="135">
        <v>16600</v>
      </c>
      <c r="I25" s="135">
        <f>I22-I24</f>
        <v>303412</v>
      </c>
      <c r="J25" s="359">
        <f>SUM(H25:I25)</f>
        <v>320012</v>
      </c>
    </row>
    <row r="26" spans="3:10" ht="13.5" thickBot="1">
      <c r="C26" s="124"/>
      <c r="D26" s="360"/>
      <c r="E26" s="383" t="s">
        <v>254</v>
      </c>
      <c r="F26" s="384"/>
      <c r="G26" s="362"/>
      <c r="H26" s="362"/>
      <c r="I26" s="362"/>
      <c r="J26" s="364">
        <f>SUM(J24:J25)</f>
        <v>414512</v>
      </c>
    </row>
    <row r="27" spans="3:6" ht="12.75">
      <c r="C27" s="124"/>
      <c r="D27" s="124"/>
      <c r="F27" s="124"/>
    </row>
    <row r="28" spans="3:6" ht="12.75">
      <c r="C28" s="124"/>
      <c r="D28" s="124"/>
      <c r="F28" s="124"/>
    </row>
    <row r="29" spans="3:4" ht="12.75">
      <c r="C29" s="124"/>
      <c r="D29" s="124"/>
    </row>
    <row r="30" spans="3:4" ht="12.75">
      <c r="C30" s="124"/>
      <c r="D30" s="124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H26" sqref="H26:I26"/>
    </sheetView>
  </sheetViews>
  <sheetFormatPr defaultColWidth="9.00390625" defaultRowHeight="12.75"/>
  <cols>
    <col min="2" max="2" width="22.875" style="0" customWidth="1"/>
    <col min="7" max="7" width="31.00390625" style="0" customWidth="1"/>
    <col min="9" max="9" width="13.25390625" style="0" customWidth="1"/>
    <col min="10" max="10" width="11.375" style="0" customWidth="1"/>
  </cols>
  <sheetData>
    <row r="1" spans="1:10" ht="27.75" customHeight="1">
      <c r="A1" s="495" t="s">
        <v>24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3.5" thickBot="1">
      <c r="A3" s="87" t="s">
        <v>0</v>
      </c>
      <c r="B3" s="88" t="s">
        <v>1</v>
      </c>
      <c r="C3" s="89" t="s">
        <v>2</v>
      </c>
      <c r="D3" s="90" t="s">
        <v>3</v>
      </c>
      <c r="E3" s="89" t="s">
        <v>16</v>
      </c>
      <c r="F3" s="89" t="s">
        <v>4</v>
      </c>
      <c r="G3" s="90" t="s">
        <v>5</v>
      </c>
      <c r="H3" s="91"/>
      <c r="I3" s="92" t="s">
        <v>6</v>
      </c>
      <c r="J3" s="93"/>
    </row>
    <row r="4" spans="1:10" ht="13.5" thickBot="1">
      <c r="A4" s="94"/>
      <c r="B4" s="95" t="s">
        <v>7</v>
      </c>
      <c r="C4" s="96"/>
      <c r="D4" s="97"/>
      <c r="E4" s="96"/>
      <c r="F4" s="96"/>
      <c r="G4" s="97"/>
      <c r="H4" s="98" t="s">
        <v>8</v>
      </c>
      <c r="I4" s="92" t="s">
        <v>9</v>
      </c>
      <c r="J4" s="98" t="s">
        <v>10</v>
      </c>
    </row>
    <row r="5" spans="1:10" ht="12.75">
      <c r="A5" s="137" t="s">
        <v>35</v>
      </c>
      <c r="B5" s="138" t="s">
        <v>36</v>
      </c>
      <c r="C5" s="139">
        <v>5521</v>
      </c>
      <c r="D5" s="139">
        <v>6122</v>
      </c>
      <c r="E5" s="139"/>
      <c r="F5" s="140">
        <v>7154</v>
      </c>
      <c r="G5" s="138" t="s">
        <v>37</v>
      </c>
      <c r="H5" s="141"/>
      <c r="I5" s="141">
        <v>27621.4</v>
      </c>
      <c r="J5" s="141">
        <f>SUM(I5)</f>
        <v>27621.4</v>
      </c>
    </row>
    <row r="6" spans="1:10" ht="12.75">
      <c r="A6" s="130" t="s">
        <v>35</v>
      </c>
      <c r="B6" s="131" t="s">
        <v>36</v>
      </c>
      <c r="C6" s="132">
        <v>5521</v>
      </c>
      <c r="D6" s="129">
        <v>6122</v>
      </c>
      <c r="E6" s="128"/>
      <c r="F6" s="129">
        <v>4730</v>
      </c>
      <c r="G6" s="128" t="s">
        <v>157</v>
      </c>
      <c r="H6" s="125"/>
      <c r="I6" s="133">
        <v>3000</v>
      </c>
      <c r="J6" s="133">
        <f>SUM(I6)</f>
        <v>3000</v>
      </c>
    </row>
    <row r="7" spans="1:10" ht="12.75">
      <c r="A7" s="130" t="s">
        <v>35</v>
      </c>
      <c r="B7" s="131" t="s">
        <v>36</v>
      </c>
      <c r="C7" s="129">
        <v>5512</v>
      </c>
      <c r="D7" s="129">
        <v>6123</v>
      </c>
      <c r="E7" s="128"/>
      <c r="F7" s="129">
        <v>7679</v>
      </c>
      <c r="G7" s="128" t="s">
        <v>38</v>
      </c>
      <c r="H7" s="125"/>
      <c r="I7" s="133">
        <v>6582</v>
      </c>
      <c r="J7" s="133">
        <f>SUM(I7)</f>
        <v>6582</v>
      </c>
    </row>
    <row r="8" spans="1:10" ht="13.5" thickBot="1">
      <c r="A8" s="473"/>
      <c r="B8" s="252"/>
      <c r="C8" s="252"/>
      <c r="D8" s="252"/>
      <c r="E8" s="252"/>
      <c r="F8" s="252"/>
      <c r="G8" s="252"/>
      <c r="H8" s="252"/>
      <c r="I8" s="474"/>
      <c r="J8" s="474"/>
    </row>
    <row r="9" spans="1:10" ht="13.5" thickBot="1">
      <c r="A9" s="476" t="s">
        <v>35</v>
      </c>
      <c r="B9" s="477" t="s">
        <v>39</v>
      </c>
      <c r="C9" s="266"/>
      <c r="D9" s="266"/>
      <c r="E9" s="266"/>
      <c r="F9" s="266"/>
      <c r="G9" s="266"/>
      <c r="H9" s="471" t="s">
        <v>229</v>
      </c>
      <c r="I9" s="472">
        <f>SUM(I5:I8)</f>
        <v>37203.4</v>
      </c>
      <c r="J9" s="478">
        <f>SUM(I9)</f>
        <v>37203.4</v>
      </c>
    </row>
    <row r="10" spans="1:10" ht="12.75">
      <c r="A10" s="475"/>
      <c r="B10" s="191"/>
      <c r="C10" s="191"/>
      <c r="D10" s="191"/>
      <c r="E10" s="191"/>
      <c r="F10" s="191"/>
      <c r="G10" s="191"/>
      <c r="H10" s="191"/>
      <c r="I10" s="191"/>
      <c r="J10" s="141"/>
    </row>
    <row r="11" spans="1:10" ht="13.5" thickBot="1">
      <c r="A11" s="466" t="s">
        <v>106</v>
      </c>
      <c r="B11" s="300" t="s">
        <v>11</v>
      </c>
      <c r="C11" s="467">
        <v>5511</v>
      </c>
      <c r="D11" s="467">
        <v>6121</v>
      </c>
      <c r="E11" s="467"/>
      <c r="F11" s="467">
        <v>6089</v>
      </c>
      <c r="G11" s="468" t="s">
        <v>105</v>
      </c>
      <c r="H11" s="300"/>
      <c r="I11" s="256">
        <v>8570</v>
      </c>
      <c r="J11" s="256">
        <f>SUM(I11)</f>
        <v>8570</v>
      </c>
    </row>
    <row r="12" spans="1:10" ht="13.5" thickBot="1">
      <c r="A12" s="469" t="s">
        <v>106</v>
      </c>
      <c r="B12" s="470" t="s">
        <v>107</v>
      </c>
      <c r="C12" s="461"/>
      <c r="D12" s="461"/>
      <c r="E12" s="461"/>
      <c r="F12" s="461"/>
      <c r="G12" s="461"/>
      <c r="H12" s="471">
        <v>0</v>
      </c>
      <c r="I12" s="472">
        <f>SUM(I11)</f>
        <v>8570</v>
      </c>
      <c r="J12" s="465">
        <f>SUM(I12)</f>
        <v>8570</v>
      </c>
    </row>
    <row r="13" ht="13.5" thickBot="1">
      <c r="A13" s="153"/>
    </row>
    <row r="14" spans="1:10" ht="16.5" thickBot="1">
      <c r="A14" s="314"/>
      <c r="B14" s="302" t="s">
        <v>213</v>
      </c>
      <c r="C14" s="263"/>
      <c r="D14" s="263"/>
      <c r="E14" s="263"/>
      <c r="F14" s="263"/>
      <c r="G14" s="263"/>
      <c r="H14" s="307">
        <f>SUM(H12,H9)</f>
        <v>0</v>
      </c>
      <c r="I14" s="315">
        <f>I12+I9</f>
        <v>45773.4</v>
      </c>
      <c r="J14" s="316">
        <f>J12+J9</f>
        <v>45773.4</v>
      </c>
    </row>
    <row r="15" ht="12.75">
      <c r="A15" s="122"/>
    </row>
    <row r="16" ht="12.75">
      <c r="A16" s="122"/>
    </row>
    <row r="17" ht="12.75">
      <c r="A17" s="122"/>
    </row>
    <row r="18" ht="12.75">
      <c r="A18" s="122"/>
    </row>
    <row r="19" ht="12.75">
      <c r="A19" s="122"/>
    </row>
    <row r="20" ht="12.75">
      <c r="A20" s="122"/>
    </row>
    <row r="21" ht="12.75">
      <c r="A21" s="122"/>
    </row>
    <row r="22" ht="12.75">
      <c r="A22" s="122"/>
    </row>
    <row r="23" ht="12.75">
      <c r="A23" s="122"/>
    </row>
    <row r="24" ht="12.75">
      <c r="A24" s="122"/>
    </row>
  </sheetData>
  <mergeCells count="1">
    <mergeCell ref="A1:J1"/>
  </mergeCells>
  <printOptions/>
  <pageMargins left="0.75" right="0.33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24" sqref="H24:H25"/>
    </sheetView>
  </sheetViews>
  <sheetFormatPr defaultColWidth="9.00390625" defaultRowHeight="12.75"/>
  <cols>
    <col min="2" max="2" width="21.625" style="0" customWidth="1"/>
    <col min="7" max="7" width="38.75390625" style="0" customWidth="1"/>
    <col min="8" max="8" width="10.125" style="0" customWidth="1"/>
    <col min="9" max="9" width="10.375" style="0" customWidth="1"/>
    <col min="10" max="10" width="11.00390625" style="0" customWidth="1"/>
  </cols>
  <sheetData>
    <row r="1" spans="1:10" ht="29.25" customHeight="1">
      <c r="A1" s="496" t="s">
        <v>25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ht="13.5" thickBo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3.5" thickBot="1">
      <c r="A3" s="100" t="s">
        <v>0</v>
      </c>
      <c r="B3" s="102" t="s">
        <v>1</v>
      </c>
      <c r="C3" s="101" t="s">
        <v>2</v>
      </c>
      <c r="D3" s="101" t="s">
        <v>3</v>
      </c>
      <c r="E3" s="101" t="s">
        <v>16</v>
      </c>
      <c r="F3" s="101" t="s">
        <v>4</v>
      </c>
      <c r="G3" s="102" t="s">
        <v>5</v>
      </c>
      <c r="H3" s="103"/>
      <c r="I3" s="104" t="s">
        <v>6</v>
      </c>
      <c r="J3" s="105"/>
    </row>
    <row r="4" spans="1:10" ht="13.5" thickBot="1">
      <c r="A4" s="106"/>
      <c r="B4" s="108" t="s">
        <v>7</v>
      </c>
      <c r="C4" s="164"/>
      <c r="D4" s="107"/>
      <c r="E4" s="107"/>
      <c r="F4" s="107"/>
      <c r="G4" s="108"/>
      <c r="H4" s="109" t="s">
        <v>8</v>
      </c>
      <c r="I4" s="109" t="s">
        <v>9</v>
      </c>
      <c r="J4" s="102" t="s">
        <v>10</v>
      </c>
    </row>
    <row r="5" spans="1:10" ht="12.75">
      <c r="A5" s="157">
        <v>21</v>
      </c>
      <c r="B5" s="156" t="s">
        <v>11</v>
      </c>
      <c r="C5" s="166">
        <v>2212</v>
      </c>
      <c r="D5" s="111">
        <v>6121</v>
      </c>
      <c r="E5" s="111"/>
      <c r="F5" s="112">
        <v>149</v>
      </c>
      <c r="G5" s="110" t="s">
        <v>108</v>
      </c>
      <c r="H5" s="113"/>
      <c r="I5" s="113">
        <v>53490</v>
      </c>
      <c r="J5" s="312">
        <f>SUM(I5)</f>
        <v>53490</v>
      </c>
    </row>
    <row r="6" spans="1:10" ht="12.75">
      <c r="A6" s="166">
        <v>21</v>
      </c>
      <c r="B6" s="167" t="s">
        <v>11</v>
      </c>
      <c r="C6" s="166">
        <v>3631</v>
      </c>
      <c r="D6" s="157">
        <v>6121</v>
      </c>
      <c r="E6" s="157"/>
      <c r="F6" s="158">
        <v>150</v>
      </c>
      <c r="G6" s="156" t="s">
        <v>102</v>
      </c>
      <c r="H6" s="159"/>
      <c r="I6" s="159">
        <v>2730</v>
      </c>
      <c r="J6" s="312">
        <f>SUM(I6)</f>
        <v>2730</v>
      </c>
    </row>
    <row r="7" spans="1:10" ht="12.75">
      <c r="A7" s="166">
        <v>21</v>
      </c>
      <c r="B7" s="167" t="s">
        <v>11</v>
      </c>
      <c r="C7" s="166">
        <v>3631</v>
      </c>
      <c r="D7" s="157">
        <v>6121</v>
      </c>
      <c r="E7" s="157"/>
      <c r="F7" s="158">
        <v>7693</v>
      </c>
      <c r="G7" s="156" t="s">
        <v>103</v>
      </c>
      <c r="H7" s="159"/>
      <c r="I7" s="159">
        <v>3000</v>
      </c>
      <c r="J7" s="312">
        <f>SUM(I7)</f>
        <v>3000</v>
      </c>
    </row>
    <row r="8" spans="1:10" ht="12.75">
      <c r="A8" s="165">
        <v>21</v>
      </c>
      <c r="B8" s="162" t="s">
        <v>107</v>
      </c>
      <c r="C8" s="160"/>
      <c r="D8" s="160"/>
      <c r="E8" s="160"/>
      <c r="F8" s="161"/>
      <c r="G8" s="162"/>
      <c r="H8" s="163"/>
      <c r="I8" s="163">
        <f>SUM(I5:I7)</f>
        <v>59220</v>
      </c>
      <c r="J8" s="313">
        <f>SUM(I8)</f>
        <v>59220</v>
      </c>
    </row>
    <row r="9" spans="1:10" ht="12.75">
      <c r="A9" s="128"/>
      <c r="B9" s="128"/>
      <c r="C9" s="129"/>
      <c r="D9" s="129"/>
      <c r="E9" s="129"/>
      <c r="F9" s="129"/>
      <c r="G9" s="128"/>
      <c r="H9" s="135"/>
      <c r="I9" s="135"/>
      <c r="J9" s="128"/>
    </row>
    <row r="10" spans="1:10" ht="12.75">
      <c r="A10" s="129">
        <v>23</v>
      </c>
      <c r="B10" s="128" t="s">
        <v>69</v>
      </c>
      <c r="C10" s="129">
        <v>3639</v>
      </c>
      <c r="D10" s="129">
        <v>6130</v>
      </c>
      <c r="E10" s="129"/>
      <c r="F10" s="129">
        <v>7702</v>
      </c>
      <c r="G10" s="128" t="s">
        <v>70</v>
      </c>
      <c r="H10" s="135"/>
      <c r="I10" s="135">
        <v>200000</v>
      </c>
      <c r="J10" s="135">
        <f>SUM(H10:I10)</f>
        <v>200000</v>
      </c>
    </row>
    <row r="11" spans="1:10" ht="12.75">
      <c r="A11" s="129">
        <v>23</v>
      </c>
      <c r="B11" s="128" t="s">
        <v>69</v>
      </c>
      <c r="C11" s="129">
        <v>3639</v>
      </c>
      <c r="D11" s="129">
        <v>6121</v>
      </c>
      <c r="E11" s="129"/>
      <c r="F11" s="129">
        <v>7694</v>
      </c>
      <c r="G11" s="128" t="s">
        <v>71</v>
      </c>
      <c r="H11" s="135"/>
      <c r="I11" s="135">
        <v>23000</v>
      </c>
      <c r="J11" s="135">
        <f>SUM(H11:I11)</f>
        <v>23000</v>
      </c>
    </row>
    <row r="12" spans="1:10" ht="12.75">
      <c r="A12" s="129">
        <v>23</v>
      </c>
      <c r="B12" s="128" t="s">
        <v>69</v>
      </c>
      <c r="C12" s="129">
        <v>3639</v>
      </c>
      <c r="D12" s="129">
        <v>5169</v>
      </c>
      <c r="E12" s="129"/>
      <c r="F12" s="129"/>
      <c r="G12" s="128" t="s">
        <v>72</v>
      </c>
      <c r="H12" s="135">
        <v>25000</v>
      </c>
      <c r="I12" s="135"/>
      <c r="J12" s="135">
        <f>SUM(H12:I12)</f>
        <v>25000</v>
      </c>
    </row>
    <row r="13" spans="1:10" ht="12.75">
      <c r="A13" s="150">
        <v>23</v>
      </c>
      <c r="B13" s="151" t="s">
        <v>109</v>
      </c>
      <c r="C13" s="150"/>
      <c r="D13" s="150"/>
      <c r="E13" s="150"/>
      <c r="F13" s="150"/>
      <c r="G13" s="151"/>
      <c r="H13" s="152">
        <f>SUM(H10:H12)</f>
        <v>25000</v>
      </c>
      <c r="I13" s="152">
        <f>SUM(I10:I12)</f>
        <v>223000</v>
      </c>
      <c r="J13" s="152">
        <f>SUM(H13:I13)</f>
        <v>248000</v>
      </c>
    </row>
    <row r="14" spans="1:10" ht="13.5" thickBot="1">
      <c r="A14" s="123"/>
      <c r="B14" s="123"/>
      <c r="C14" s="123"/>
      <c r="D14" s="123"/>
      <c r="E14" s="123"/>
      <c r="F14" s="123"/>
      <c r="G14" s="123"/>
      <c r="H14" s="142"/>
      <c r="I14" s="142"/>
      <c r="J14" s="123"/>
    </row>
    <row r="15" spans="1:10" ht="16.5" thickBot="1">
      <c r="A15" s="301"/>
      <c r="B15" s="302" t="s">
        <v>212</v>
      </c>
      <c r="C15" s="303"/>
      <c r="D15" s="303"/>
      <c r="E15" s="303"/>
      <c r="F15" s="303"/>
      <c r="G15" s="303"/>
      <c r="H15" s="307">
        <f>H8+H13</f>
        <v>25000</v>
      </c>
      <c r="I15" s="307">
        <f>I8+I13</f>
        <v>282220</v>
      </c>
      <c r="J15" s="307">
        <f>J8+J13</f>
        <v>307220</v>
      </c>
    </row>
    <row r="16" spans="1:10" ht="12.75">
      <c r="A16" s="123"/>
      <c r="B16" s="123"/>
      <c r="C16" s="123"/>
      <c r="D16" s="123"/>
      <c r="E16" s="123"/>
      <c r="F16" s="123"/>
      <c r="G16" s="123"/>
      <c r="H16" s="142"/>
      <c r="I16" s="142"/>
      <c r="J16" s="123"/>
    </row>
    <row r="17" spans="1:10" ht="12.75">
      <c r="A17" s="123"/>
      <c r="B17" s="123"/>
      <c r="C17" s="123"/>
      <c r="D17" s="123"/>
      <c r="E17" s="123"/>
      <c r="F17" s="123"/>
      <c r="G17" s="123"/>
      <c r="H17" s="142"/>
      <c r="I17" s="142"/>
      <c r="J17" s="123"/>
    </row>
    <row r="18" spans="1:10" ht="12.75">
      <c r="A18" s="123"/>
      <c r="B18" s="123"/>
      <c r="C18" s="123"/>
      <c r="D18" s="123"/>
      <c r="E18" s="123"/>
      <c r="F18" s="123"/>
      <c r="G18" s="123"/>
      <c r="H18" s="142"/>
      <c r="I18" s="142"/>
      <c r="J18" s="123"/>
    </row>
    <row r="19" spans="1:10" ht="12.75">
      <c r="A19" s="123"/>
      <c r="B19" s="123"/>
      <c r="C19" s="123"/>
      <c r="D19" s="123"/>
      <c r="E19" s="123"/>
      <c r="F19" s="123"/>
      <c r="G19" s="123"/>
      <c r="H19" s="142"/>
      <c r="I19" s="142"/>
      <c r="J19" s="123"/>
    </row>
    <row r="20" spans="1:10" ht="12.75">
      <c r="A20" s="123"/>
      <c r="B20" s="123"/>
      <c r="C20" s="123"/>
      <c r="D20" s="123"/>
      <c r="E20" s="123"/>
      <c r="F20" s="123"/>
      <c r="G20" s="123"/>
      <c r="H20" s="142"/>
      <c r="I20" s="142"/>
      <c r="J20" s="123"/>
    </row>
    <row r="21" spans="1:10" ht="12.75">
      <c r="A21" s="123"/>
      <c r="B21" s="123"/>
      <c r="C21" s="123"/>
      <c r="D21" s="123"/>
      <c r="E21" s="123"/>
      <c r="F21" s="123"/>
      <c r="G21" s="123"/>
      <c r="H21" s="142"/>
      <c r="I21" s="142"/>
      <c r="J21" s="123"/>
    </row>
    <row r="22" spans="1:10" ht="12.75">
      <c r="A22" s="123"/>
      <c r="B22" s="123"/>
      <c r="C22" s="123"/>
      <c r="D22" s="123"/>
      <c r="E22" s="123"/>
      <c r="F22" s="123"/>
      <c r="G22" s="123"/>
      <c r="H22" s="142"/>
      <c r="I22" s="142"/>
      <c r="J22" s="123"/>
    </row>
    <row r="23" spans="1:10" ht="12.75">
      <c r="A23" s="123"/>
      <c r="B23" s="123"/>
      <c r="C23" s="123"/>
      <c r="D23" s="123"/>
      <c r="E23" s="123"/>
      <c r="F23" s="123"/>
      <c r="G23" s="123"/>
      <c r="H23" s="142"/>
      <c r="I23" s="142"/>
      <c r="J23" s="123"/>
    </row>
    <row r="24" spans="1:10" ht="12.75">
      <c r="A24" s="123"/>
      <c r="B24" s="123"/>
      <c r="C24" s="123"/>
      <c r="D24" s="123"/>
      <c r="E24" s="123"/>
      <c r="F24" s="123"/>
      <c r="G24" s="123"/>
      <c r="H24" s="142"/>
      <c r="I24" s="142"/>
      <c r="J24" s="123"/>
    </row>
    <row r="25" spans="1:10" ht="12.75">
      <c r="A25" s="123"/>
      <c r="B25" s="123"/>
      <c r="C25" s="123"/>
      <c r="D25" s="123"/>
      <c r="E25" s="123"/>
      <c r="F25" s="123"/>
      <c r="G25" s="123"/>
      <c r="H25" s="142"/>
      <c r="I25" s="142"/>
      <c r="J25" s="123"/>
    </row>
    <row r="26" spans="1:10" ht="12.75">
      <c r="A26" s="123"/>
      <c r="B26" s="123"/>
      <c r="C26" s="123"/>
      <c r="D26" s="123"/>
      <c r="E26" s="123"/>
      <c r="F26" s="123"/>
      <c r="G26" s="123"/>
      <c r="H26" s="142"/>
      <c r="I26" s="142"/>
      <c r="J26" s="123"/>
    </row>
    <row r="27" spans="1:10" ht="12.75">
      <c r="A27" s="123"/>
      <c r="B27" s="123"/>
      <c r="C27" s="123"/>
      <c r="D27" s="123"/>
      <c r="E27" s="123"/>
      <c r="F27" s="123"/>
      <c r="G27" s="123"/>
      <c r="H27" s="142"/>
      <c r="I27" s="142"/>
      <c r="J27" s="123"/>
    </row>
    <row r="28" spans="1:10" ht="12.75">
      <c r="A28" s="123"/>
      <c r="B28" s="123"/>
      <c r="C28" s="123"/>
      <c r="D28" s="123"/>
      <c r="E28" s="123"/>
      <c r="F28" s="123"/>
      <c r="G28" s="123"/>
      <c r="H28" s="142"/>
      <c r="I28" s="142"/>
      <c r="J28" s="123"/>
    </row>
    <row r="29" spans="1:10" ht="12.75">
      <c r="A29" s="123"/>
      <c r="B29" s="123"/>
      <c r="C29" s="123"/>
      <c r="D29" s="123"/>
      <c r="E29" s="123"/>
      <c r="F29" s="123"/>
      <c r="G29" s="123"/>
      <c r="H29" s="142"/>
      <c r="I29" s="142"/>
      <c r="J29" s="123"/>
    </row>
    <row r="30" spans="1:10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</sheetData>
  <mergeCells count="1">
    <mergeCell ref="A1:J1"/>
  </mergeCells>
  <printOptions/>
  <pageMargins left="0.6" right="0.43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2004-11-30T14:00:00Z</cp:lastPrinted>
  <dcterms:created xsi:type="dcterms:W3CDTF">2004-10-29T07:46:20Z</dcterms:created>
  <dcterms:modified xsi:type="dcterms:W3CDTF">2004-11-30T14:00:01Z</dcterms:modified>
  <cp:category/>
  <cp:version/>
  <cp:contentType/>
  <cp:contentStatus/>
</cp:coreProperties>
</file>